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defaultThemeVersion="124226"/>
  <mc:AlternateContent xmlns:mc="http://schemas.openxmlformats.org/markup-compatibility/2006">
    <mc:Choice Requires="x15">
      <x15ac:absPath xmlns:x15ac="http://schemas.microsoft.com/office/spreadsheetml/2010/11/ac" url="O:\PRIMA\Templates für PRIMA\Koordinatenbasierte EHM\ZAST\INP\01.01.2023\"/>
    </mc:Choice>
  </mc:AlternateContent>
  <xr:revisionPtr revIDLastSave="0" documentId="13_ncr:1_{3F8BD298-E5B3-4EB5-9B06-0233DA46E59D}" xr6:coauthVersionLast="47" xr6:coauthVersionMax="47" xr10:uidLastSave="{00000000-0000-0000-0000-000000000000}"/>
  <bookViews>
    <workbookView xWindow="9160" yWindow="2540" windowWidth="27570" windowHeight="12590" tabRatio="813" xr2:uid="{00000000-000D-0000-FFFF-FFFF00000000}"/>
  </bookViews>
  <sheets>
    <sheet name="Instructions" sheetId="9" r:id="rId1"/>
    <sheet name="Start" sheetId="4" r:id="rId2"/>
    <sheet name="Metadata" sheetId="21" r:id="rId3"/>
    <sheet name="Overview" sheetId="23" r:id="rId4"/>
    <sheet name="INP05.MELD" sheetId="7" r:id="rId5"/>
    <sheet name="INP10.MELD" sheetId="25" r:id="rId6"/>
    <sheet name="INP20.MELD" sheetId="12" r:id="rId7"/>
    <sheet name="INP30.MELD" sheetId="40" r:id="rId8"/>
    <sheet name="INP40.MELD" sheetId="27" r:id="rId9"/>
    <sheet name="INP50.MELD" sheetId="34" r:id="rId10"/>
    <sheet name="INP60.MELD" sheetId="41" r:id="rId11"/>
    <sheet name="Notes" sheetId="42" r:id="rId12"/>
    <sheet name="CNTR_List2" sheetId="43" state="hidden" r:id="rId13"/>
    <sheet name="CNTR_List" sheetId="8" r:id="rId14"/>
    <sheet name="BRNCH_Codes" sheetId="44" r:id="rId15"/>
  </sheets>
  <definedNames>
    <definedName name="_xlnm._FilterDatabase" localSheetId="4" hidden="1">'INP05.MELD'!$B$17:$C$32</definedName>
    <definedName name="_xlnm._FilterDatabase" localSheetId="5" hidden="1">'INP10.MELD'!$C$17:$D$60</definedName>
    <definedName name="_xlnm._FilterDatabase" localSheetId="6" hidden="1">'INP20.MELD'!$B$18:$C$34</definedName>
    <definedName name="_xlnm._FilterDatabase" localSheetId="7" hidden="1">'INP30.MELD'!$B$18:$C$43</definedName>
    <definedName name="_xlnm._FilterDatabase" localSheetId="8" hidden="1">'INP40.MELD'!$B$17:$C$263</definedName>
    <definedName name="_xlnm._FilterDatabase" localSheetId="9" hidden="1">'INP50.MELD'!$B$17:$C$263</definedName>
    <definedName name="_xlnm._FilterDatabase" localSheetId="10" hidden="1">'INP60.MELD'!$B$17:$C$263</definedName>
    <definedName name="_xlnm._FilterDatabase" localSheetId="0" hidden="1">Instructions!$C$99:$G$100</definedName>
    <definedName name="CNTR_AE">CNTR_List!$B$54</definedName>
    <definedName name="CNTR_AO">CNTR_List!$B$29</definedName>
    <definedName name="CNTR_CD">CNTR_List!$B$32</definedName>
    <definedName name="CNTR_Code_WCHFL">CNTR_List2!$B$5:$B$240</definedName>
    <definedName name="CNTR_Code_WoutCHFL">CNTR_List2!$B$7:$B$240</definedName>
    <definedName name="CNTR_DE">CNTR_List!$B$16</definedName>
    <definedName name="CNTR_EC">CNTR_List!$B$47</definedName>
    <definedName name="CNTR_ES">CNTR_List!$B$23</definedName>
    <definedName name="CNTR_FI">CNTR_List!$B$17</definedName>
    <definedName name="CNTR_FM">CNTR_List!$B$64</definedName>
    <definedName name="CNTR_FR">CNTR_List!$B$18</definedName>
    <definedName name="CNTR_GB">CNTR_List!$B$24</definedName>
    <definedName name="CNTR_GD">CNTR_List!$B$41</definedName>
    <definedName name="CNTR_HN">CNTR_List!$B$42</definedName>
    <definedName name="CNTR_IN">CNTR_List!$B$55</definedName>
    <definedName name="CNTR_IO">CNTR_List!$B$30</definedName>
    <definedName name="CNTR_IT">CNTR_List!$B$19</definedName>
    <definedName name="CNTR_KM">CNTR_List!$B$31</definedName>
    <definedName name="CNTR_Laender">CNTR_List!$A$10</definedName>
    <definedName name="CNTR_MA">CNTR_List!$B$28</definedName>
    <definedName name="CNTR_Metadata">Metadata!$B$7</definedName>
    <definedName name="CNTR_MP">CNTR_List!$B$70</definedName>
    <definedName name="CNTR_MT">CNTR_List!$B$20</definedName>
    <definedName name="CNTR_MU">CNTR_List!$B$33</definedName>
    <definedName name="CNTR_MY">CNTR_List!$B$57</definedName>
    <definedName name="CNTR_Name">CNTR_List2!$A$5:$A$240</definedName>
    <definedName name="CNTR_Name_2">CNTR_List2!$A$7:$A$240</definedName>
    <definedName name="CNTR_NC">CNTR_List!$B$68</definedName>
    <definedName name="CNTR_NI">CNTR_List!$B$43</definedName>
    <definedName name="CNTR_NO">CNTR_List!$B$21</definedName>
    <definedName name="CNTR_NZ">CNTR_List!$B$69</definedName>
    <definedName name="CNTR_OM">CNTR_List!$B$52</definedName>
    <definedName name="CNTR_PA">CNTR_List!$B$44</definedName>
    <definedName name="CNTR_PF">CNTR_List!$B$66</definedName>
    <definedName name="CNTR_PG">CNTR_List!$B$71</definedName>
    <definedName name="CNTR_PN">CNTR_List!$B$72</definedName>
    <definedName name="CNTR_PS">CNTR_List!$B$53</definedName>
    <definedName name="CNTR_PT">CNTR_List!$B$22</definedName>
    <definedName name="CNTR_SB">CNTR_List!$B$73</definedName>
    <definedName name="CNTR_SC">CNTR_List!$B$34</definedName>
    <definedName name="CNTR_SH">CNTR_List!$B$35</definedName>
    <definedName name="CNTR_SX">CNTR_List!$B$45</definedName>
    <definedName name="CNTR_Table">CNTR_List2!$A$5:$B$240</definedName>
    <definedName name="CNTR_Table_2" localSheetId="12">CNTR_List2!$A$7:$B$240</definedName>
    <definedName name="CNTR_TF">CNTR_List!$B$65</definedName>
    <definedName name="CNTR_TL">CNTR_List!$B$60</definedName>
    <definedName name="CNTR_TW">CNTR_List!$B$59</definedName>
    <definedName name="CNTR_TZ">CNTR_List!$B$36</definedName>
    <definedName name="CNTR_UM">CNTR_List!$B$67</definedName>
    <definedName name="CNTR_US">CNTR_List!$B$40</definedName>
    <definedName name="CNTR_VC">CNTR_List!$B$46</definedName>
    <definedName name="CNTR_WF">CNTR_List!$B$74</definedName>
    <definedName name="CNTR_YE">CNTR_List!$B$51</definedName>
    <definedName name="COMPLEX_INP10">'INP10.MELD'!$C$17:$J$57</definedName>
    <definedName name="COMPLEX_INP20">'INP20.MELD'!$C$18:$I$28</definedName>
    <definedName name="COMPLEX_INP30">'INP30.MELD'!$C$18:$R$28</definedName>
    <definedName name="_xlnm.Print_Area" localSheetId="14">BRNCH_Codes!$A$10:$B$103</definedName>
    <definedName name="_xlnm.Print_Area" localSheetId="13">CNTR_List!$A$14:$D$76</definedName>
    <definedName name="_xlnm.Print_Area" localSheetId="4">'INP05.MELD'!$A$1:$L$24</definedName>
    <definedName name="_xlnm.Print_Area" localSheetId="5">'INP10.MELD'!$B$18:$L$61</definedName>
    <definedName name="_xlnm.Print_Area" localSheetId="6">'INP20.MELD'!$B$19:$K$30</definedName>
    <definedName name="_xlnm.Print_Area" localSheetId="7">'INP30.MELD'!$B$19:$R$30</definedName>
    <definedName name="_xlnm.Print_Area" localSheetId="8">'INP40.MELD'!$F$18:$N$274</definedName>
    <definedName name="_xlnm.Print_Area" localSheetId="9">'INP50.MELD'!$F$18:$N$274</definedName>
    <definedName name="_xlnm.Print_Area" localSheetId="10">'INP60.MELD'!$F$18:$J$274</definedName>
    <definedName name="_xlnm.Print_Area" localSheetId="0">Instructions!$A$8:$N$131</definedName>
    <definedName name="_xlnm.Print_Area" localSheetId="2">Metadata!$A$8:$I$60</definedName>
    <definedName name="_xlnm.Print_Area" localSheetId="11">Notes!$A$1:$K$579</definedName>
    <definedName name="_xlnm.Print_Area" localSheetId="3">Overview!$B$8:$J$75</definedName>
    <definedName name="_xlnm.Print_Area" localSheetId="1">Start!$A$8:$H$65</definedName>
    <definedName name="_xlnm.Print_Titles" localSheetId="14">BRNCH_Codes!$3:$9</definedName>
    <definedName name="_xlnm.Print_Titles" localSheetId="13">CNTR_List!$1:$13</definedName>
    <definedName name="_xlnm.Print_Titles" localSheetId="5">'INP10.MELD'!$C:$F,'INP10.MELD'!$1:$17</definedName>
    <definedName name="_xlnm.Print_Titles" localSheetId="6">'INP20.MELD'!$B:$D,'INP20.MELD'!$1:$18</definedName>
    <definedName name="_xlnm.Print_Titles" localSheetId="7">'INP30.MELD'!$B:$E,'INP30.MELD'!$1:$18</definedName>
    <definedName name="_xlnm.Print_Titles" localSheetId="8">'INP40.MELD'!$B:$E,'INP40.MELD'!$1:$17</definedName>
    <definedName name="_xlnm.Print_Titles" localSheetId="9">'INP50.MELD'!$B:$E,'INP50.MELD'!$1:$17</definedName>
    <definedName name="_xlnm.Print_Titles" localSheetId="10">'INP60.MELD'!$B:$E,'INP60.MELD'!$1:$17</definedName>
    <definedName name="_xlnm.Print_Titles" localSheetId="0">Instructions!$1:$7</definedName>
    <definedName name="_xlnm.Print_Titles" localSheetId="2">Metadata!$1:$7</definedName>
    <definedName name="_xlnm.Print_Titles" localSheetId="3">Overview!$1:$7</definedName>
    <definedName name="_xlnm.Print_Titles" localSheetId="1">Start!$1:$7</definedName>
    <definedName name="Form_List">Start!$B$29:$B$37</definedName>
    <definedName name="Grunddaten_1">Metadata!$B$8</definedName>
    <definedName name="Grunddaten_2">Metadata!$B$29</definedName>
    <definedName name="Grunddaten_2.1">Metadata!$B$32</definedName>
    <definedName name="Grunddaten_2.2">Metadata!$B$37</definedName>
    <definedName name="Grunddaten_2.3">Metadata!$B$41</definedName>
    <definedName name="Grunddaten_2.4">Metadata!$B$47</definedName>
    <definedName name="Grunddaten_2.5">Metadata!$B$55</definedName>
    <definedName name="List_branches">BRNCH_Codes!$C$10:$C$103</definedName>
    <definedName name="Manual_1">Instructions!$B$21</definedName>
    <definedName name="Manual_2">Instructions!$B$25</definedName>
    <definedName name="Manual_3">Instructions!$B$29</definedName>
    <definedName name="Manual_4">Instructions!$B$65</definedName>
    <definedName name="Manual_5">Instructions!$B$80</definedName>
    <definedName name="Manual_6">Instructions!$B$107</definedName>
    <definedName name="Manual_7">Instructions!$B$115</definedName>
    <definedName name="Note_1">Notes!$B$5</definedName>
    <definedName name="Note_10.1">Notes!$B$541</definedName>
    <definedName name="Note_10.1_Form">'INP60.MELD'!$F$16</definedName>
    <definedName name="Note_10.2">Notes!$B$544</definedName>
    <definedName name="Note_10.2_Form">'INP60.MELD'!$G$16</definedName>
    <definedName name="Note_10.3">Notes!$B$550</definedName>
    <definedName name="Note_10.3_Form">'INP60.MELD'!$H$16</definedName>
    <definedName name="Note_2">Notes!$B$36</definedName>
    <definedName name="Note_2.1">Notes!$B$62</definedName>
    <definedName name="Note_2.2">Notes!$B$65</definedName>
    <definedName name="Note_2.3">Notes!$B$68</definedName>
    <definedName name="Note_2.4">Notes!$B$75</definedName>
    <definedName name="Note_2.5">Notes!$B$78</definedName>
    <definedName name="Note_3">Notes!$B$81</definedName>
    <definedName name="Note_4">Notes!$B$99</definedName>
    <definedName name="Note_4.1">Notes!$B$101</definedName>
    <definedName name="Note_4.1_Form">'INP05.MELD'!$F$16</definedName>
    <definedName name="Note_4.2">Notes!$B$104</definedName>
    <definedName name="Note_4.2_Form">'INP05.MELD'!$G$16</definedName>
    <definedName name="Note_4.3">Notes!$B$107</definedName>
    <definedName name="Note_4.3_Form">'INP05.MELD'!$D$18</definedName>
    <definedName name="Note_4.4">Notes!$B$153</definedName>
    <definedName name="Note_4.4_Form">'INP05.MELD'!$D$21</definedName>
    <definedName name="Note_4.7">Notes!$B$217</definedName>
    <definedName name="Note_4.7_Form">'INP05.MELD'!$D$22</definedName>
    <definedName name="Note_5">Notes!$B$223</definedName>
    <definedName name="Note_5.1">Notes!$B$227</definedName>
    <definedName name="Note_5.1_Form">'INP10.MELD'!$E$16</definedName>
    <definedName name="Note_5.2">Notes!$B$236</definedName>
    <definedName name="Note_5.2_Form">'INP10.MELD'!$F$16</definedName>
    <definedName name="Note_5.3">Notes!$B$239</definedName>
    <definedName name="Note_5.3_Form">'INP10.MELD'!$G$16</definedName>
    <definedName name="Note_5_Form">'INP10.MELD'!$C$16</definedName>
    <definedName name="Note_6.1">Notes!$B$247</definedName>
    <definedName name="Note_6.1_Form">'INP20.MELD'!$C$17</definedName>
    <definedName name="Note_6.2">Notes!$B$250</definedName>
    <definedName name="Note_6.2_Form">'INP20.MELD'!$E$17</definedName>
    <definedName name="Note_7.">Notes!$B$285</definedName>
    <definedName name="Note_7._Form">'INP30.MELD'!$C$17</definedName>
    <definedName name="Note_7.1">Notes!$C$311</definedName>
    <definedName name="Note_7.1_6_Form">'INP30.MELD'!$K$17</definedName>
    <definedName name="Note_7.2">Notes!$G$311</definedName>
    <definedName name="Note_7.2_6_Form">'INP30.MELD'!$L$17</definedName>
    <definedName name="Note_7.3">Notes!$C$320</definedName>
    <definedName name="Note_7.3_Form">'INP30.MELD'!$M$17</definedName>
    <definedName name="Note_7.4">Notes!$G$320</definedName>
    <definedName name="Note_7.4_Form">'INP30.MELD'!$P$17</definedName>
    <definedName name="Note_7.5">Notes!$B$326</definedName>
    <definedName name="Note_7.5_Form">'INP30.MELD'!$N$17</definedName>
    <definedName name="Note_7.6">Notes!$B$329</definedName>
    <definedName name="Note_8.">Notes!$B$333</definedName>
    <definedName name="Note_8._Form">'INP40.MELD'!$F$16</definedName>
    <definedName name="Note_9.">Notes!$B$416</definedName>
    <definedName name="Note_9._Form">'INP50.MELD'!$F$16</definedName>
    <definedName name="Note_9.4_Form">'INP50.MELD'!$G$11</definedName>
    <definedName name="Note_9.5">Notes!$C$496</definedName>
    <definedName name="Note_9.5_Form">'INP50.MELD'!$G$16</definedName>
    <definedName name="Note_9.6">Notes!$G$496</definedName>
    <definedName name="Note_9.6_Form">'INP50.MELD'!$H$16</definedName>
    <definedName name="Note_9.7">Notes!$C$505</definedName>
    <definedName name="Note_9.7_Form">'INP50.MELD'!$I$16</definedName>
    <definedName name="Note_9.8">Notes!$G$505</definedName>
    <definedName name="Note_9.8_Form">'INP50.MELD'!$L$16</definedName>
    <definedName name="Note_9.9">Notes!$B$512</definedName>
    <definedName name="Note_9.9_Form">'INP50.MELD'!$J$16</definedName>
    <definedName name="P_Subtitle">Start!$B$7</definedName>
    <definedName name="P_Title">Start!$B$6</definedName>
    <definedName name="Question_1.2">Metadata!$B$76:$B$81</definedName>
    <definedName name="Question_1.3">Metadata!$B$86:$B$92</definedName>
    <definedName name="Question_A1">Metadata!$E$10</definedName>
    <definedName name="Question_A2">Metadata!$E$18</definedName>
    <definedName name="Question_B1">Metadata!$E$33</definedName>
    <definedName name="Question_B2">Metadata!$E$38</definedName>
    <definedName name="Question_B3">Metadata!$E$42</definedName>
    <definedName name="Question_B4">Metadata!$E$48</definedName>
    <definedName name="Question_B5">Metadata!$E$56</definedName>
    <definedName name="TRUEFALSE_Value">'INP10.MELD'!$G$85:$G$86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 i="23" l="1"/>
  <c r="J62" i="23"/>
  <c r="I17" i="23"/>
  <c r="Q20" i="40"/>
  <c r="Q21" i="40"/>
  <c r="Q22" i="40"/>
  <c r="Q23" i="40"/>
  <c r="Q24" i="40"/>
  <c r="Q25" i="40"/>
  <c r="Q26" i="40"/>
  <c r="Q27" i="40"/>
  <c r="Q28" i="40"/>
  <c r="Q19" i="40"/>
  <c r="O19" i="40"/>
  <c r="O20" i="40"/>
  <c r="O21" i="40"/>
  <c r="O22" i="40"/>
  <c r="O23" i="40"/>
  <c r="O24" i="40"/>
  <c r="O25" i="40"/>
  <c r="O26" i="40"/>
  <c r="O27" i="40"/>
  <c r="O28" i="40"/>
  <c r="J20" i="40"/>
  <c r="J21" i="40"/>
  <c r="J22" i="40"/>
  <c r="J23" i="40"/>
  <c r="J24" i="40"/>
  <c r="J25" i="40"/>
  <c r="J26" i="40"/>
  <c r="J27" i="40"/>
  <c r="J28" i="40"/>
  <c r="J19" i="40"/>
  <c r="J63" i="23"/>
  <c r="J61" i="23"/>
  <c r="G51" i="21" l="1"/>
  <c r="H50" i="21"/>
  <c r="H44" i="21"/>
  <c r="C24" i="23" s="1"/>
  <c r="G45" i="21"/>
  <c r="G44" i="21"/>
  <c r="C23" i="23" s="1"/>
  <c r="D45" i="9" l="1"/>
  <c r="H58" i="21" l="1"/>
  <c r="C26" i="23" s="1"/>
  <c r="G58" i="21"/>
  <c r="C25" i="23" s="1"/>
  <c r="G50" i="21"/>
  <c r="C27" i="23" s="1"/>
  <c r="G59" i="21"/>
  <c r="G53" i="21"/>
  <c r="G34" i="21"/>
  <c r="C22" i="23" s="1"/>
  <c r="G18" i="41"/>
  <c r="G283" i="41" s="1"/>
  <c r="G68" i="41"/>
  <c r="G74" i="41"/>
  <c r="G67" i="41"/>
  <c r="G127" i="41"/>
  <c r="G131" i="41"/>
  <c r="G164" i="41"/>
  <c r="G126" i="41"/>
  <c r="G179" i="41"/>
  <c r="G178" i="41" s="1"/>
  <c r="G266" i="41" s="1"/>
  <c r="J74" i="23" s="1"/>
  <c r="G196" i="41"/>
  <c r="G230" i="41"/>
  <c r="Q32" i="40"/>
  <c r="P22" i="40"/>
  <c r="P26" i="40"/>
  <c r="E20" i="40"/>
  <c r="E21" i="40"/>
  <c r="E22" i="40"/>
  <c r="E23" i="40"/>
  <c r="E24" i="40"/>
  <c r="E25" i="40"/>
  <c r="E26" i="40"/>
  <c r="E27" i="40"/>
  <c r="E28" i="40"/>
  <c r="E19" i="40"/>
  <c r="C76" i="44"/>
  <c r="C75" i="44"/>
  <c r="F28" i="12"/>
  <c r="F27" i="12"/>
  <c r="F26" i="12"/>
  <c r="F25" i="12"/>
  <c r="F24" i="12"/>
  <c r="F23" i="12"/>
  <c r="F22" i="12"/>
  <c r="F21" i="12"/>
  <c r="F20" i="12"/>
  <c r="I18" i="25"/>
  <c r="D44" i="9"/>
  <c r="D43" i="9"/>
  <c r="D42" i="9"/>
  <c r="D41" i="9"/>
  <c r="D40" i="9"/>
  <c r="D39" i="9"/>
  <c r="H25" i="9"/>
  <c r="C274" i="41"/>
  <c r="C274" i="34"/>
  <c r="C274" i="27"/>
  <c r="J2" i="12"/>
  <c r="H286" i="41"/>
  <c r="F285" i="41"/>
  <c r="G284" i="41"/>
  <c r="M284" i="34"/>
  <c r="J284" i="34"/>
  <c r="I284" i="34"/>
  <c r="H284" i="34"/>
  <c r="G284" i="34"/>
  <c r="F284" i="34"/>
  <c r="P97" i="34"/>
  <c r="F284" i="27"/>
  <c r="C318" i="27"/>
  <c r="E35" i="4" s="1"/>
  <c r="N39" i="40"/>
  <c r="M39" i="40"/>
  <c r="L39" i="40"/>
  <c r="K39" i="40"/>
  <c r="X28" i="40"/>
  <c r="W28" i="40"/>
  <c r="V28" i="40"/>
  <c r="X27" i="40"/>
  <c r="W27" i="40"/>
  <c r="V27" i="40"/>
  <c r="X26" i="40"/>
  <c r="W26" i="40"/>
  <c r="V26" i="40"/>
  <c r="X25" i="40"/>
  <c r="W25" i="40"/>
  <c r="V25" i="40"/>
  <c r="X24" i="40"/>
  <c r="W24" i="40"/>
  <c r="V24" i="40"/>
  <c r="X23" i="40"/>
  <c r="W23" i="40"/>
  <c r="V23" i="40"/>
  <c r="X22" i="40"/>
  <c r="W22" i="40"/>
  <c r="V22" i="40"/>
  <c r="X21" i="40"/>
  <c r="W21" i="40"/>
  <c r="V21" i="40"/>
  <c r="X20" i="40"/>
  <c r="W20" i="40"/>
  <c r="V20" i="40"/>
  <c r="X19" i="40"/>
  <c r="W19" i="40"/>
  <c r="V19" i="40"/>
  <c r="Q28" i="12"/>
  <c r="P28" i="12"/>
  <c r="O28" i="12"/>
  <c r="Q27" i="12"/>
  <c r="P27" i="12"/>
  <c r="O27" i="12"/>
  <c r="Q26" i="12"/>
  <c r="P26" i="12"/>
  <c r="O26" i="12"/>
  <c r="Q25" i="12"/>
  <c r="P25" i="12"/>
  <c r="O25" i="12"/>
  <c r="Q24" i="12"/>
  <c r="P24" i="12"/>
  <c r="O24" i="12"/>
  <c r="Q23" i="12"/>
  <c r="P23" i="12"/>
  <c r="O23" i="12"/>
  <c r="Q22" i="12"/>
  <c r="P22" i="12"/>
  <c r="O22" i="12"/>
  <c r="Q21" i="12"/>
  <c r="P21" i="12"/>
  <c r="O21" i="12"/>
  <c r="Q20" i="12"/>
  <c r="P20" i="12"/>
  <c r="O20" i="12"/>
  <c r="C66" i="12" s="1"/>
  <c r="F33" i="4" s="1"/>
  <c r="G33" i="4" s="1"/>
  <c r="Q19" i="12"/>
  <c r="P19" i="12"/>
  <c r="O19" i="12"/>
  <c r="F72" i="25"/>
  <c r="E71" i="25"/>
  <c r="Q57" i="25"/>
  <c r="P57" i="25"/>
  <c r="Q56" i="25"/>
  <c r="P56" i="25"/>
  <c r="Q55" i="25"/>
  <c r="P55" i="25"/>
  <c r="Q54" i="25"/>
  <c r="P54" i="25"/>
  <c r="Q53" i="25"/>
  <c r="P53" i="25"/>
  <c r="Q52" i="25"/>
  <c r="P52" i="25"/>
  <c r="Q51" i="25"/>
  <c r="P51" i="25"/>
  <c r="Q50" i="25"/>
  <c r="P50" i="25"/>
  <c r="Q49" i="25"/>
  <c r="P49" i="25"/>
  <c r="Q48" i="25"/>
  <c r="P48" i="25"/>
  <c r="Q47" i="25"/>
  <c r="P47" i="25"/>
  <c r="Q46" i="25"/>
  <c r="P46" i="25"/>
  <c r="Q45" i="25"/>
  <c r="P45" i="25"/>
  <c r="Q44" i="25"/>
  <c r="P44" i="25"/>
  <c r="Q43" i="25"/>
  <c r="P43" i="25"/>
  <c r="Q42" i="25"/>
  <c r="P42" i="25"/>
  <c r="Q41" i="25"/>
  <c r="P41" i="25"/>
  <c r="Q40" i="25"/>
  <c r="P40" i="25"/>
  <c r="Q39" i="25"/>
  <c r="P39" i="25"/>
  <c r="Q38" i="25"/>
  <c r="P38" i="25"/>
  <c r="Q37" i="25"/>
  <c r="P37" i="25"/>
  <c r="Q36" i="25"/>
  <c r="P36" i="25"/>
  <c r="Q35" i="25"/>
  <c r="P35" i="25"/>
  <c r="Q34" i="25"/>
  <c r="P34" i="25"/>
  <c r="Q33" i="25"/>
  <c r="P33" i="25"/>
  <c r="Q32" i="25"/>
  <c r="P32" i="25"/>
  <c r="Q31" i="25"/>
  <c r="P31" i="25"/>
  <c r="Q30" i="25"/>
  <c r="P30" i="25"/>
  <c r="Q29" i="25"/>
  <c r="P29" i="25"/>
  <c r="Q28" i="25"/>
  <c r="P28" i="25"/>
  <c r="Q27" i="25"/>
  <c r="P27" i="25"/>
  <c r="Q26" i="25"/>
  <c r="P26" i="25"/>
  <c r="Q25" i="25"/>
  <c r="P25" i="25"/>
  <c r="Q24" i="25"/>
  <c r="P24" i="25"/>
  <c r="Q23" i="25"/>
  <c r="P23" i="25"/>
  <c r="Q22" i="25"/>
  <c r="P22" i="25"/>
  <c r="Q21" i="25"/>
  <c r="P21" i="25"/>
  <c r="Q20" i="25"/>
  <c r="P20" i="25"/>
  <c r="Q19" i="25"/>
  <c r="P19" i="25"/>
  <c r="Q18" i="25"/>
  <c r="P18" i="25"/>
  <c r="G51" i="7"/>
  <c r="F51" i="7"/>
  <c r="G50" i="7"/>
  <c r="F50" i="7"/>
  <c r="G15" i="21"/>
  <c r="G35" i="21"/>
  <c r="G39" i="21"/>
  <c r="G27" i="21"/>
  <c r="G23" i="21"/>
  <c r="G19" i="21"/>
  <c r="I38" i="40"/>
  <c r="H38" i="40"/>
  <c r="C65" i="40"/>
  <c r="C64" i="12"/>
  <c r="U20" i="40"/>
  <c r="U21" i="40"/>
  <c r="U22" i="40"/>
  <c r="U23" i="40"/>
  <c r="U24" i="40"/>
  <c r="U25" i="40"/>
  <c r="U26" i="40"/>
  <c r="U27" i="40"/>
  <c r="U28" i="40"/>
  <c r="U19" i="40"/>
  <c r="U31" i="40" s="1"/>
  <c r="I24" i="23" s="1"/>
  <c r="G305" i="41"/>
  <c r="H305" i="41"/>
  <c r="F305" i="41"/>
  <c r="L38" i="40"/>
  <c r="M38" i="40"/>
  <c r="N38" i="40"/>
  <c r="K38" i="40"/>
  <c r="M19" i="12"/>
  <c r="H46" i="12"/>
  <c r="G46" i="12"/>
  <c r="G49" i="7"/>
  <c r="F49" i="7"/>
  <c r="C75" i="7" s="1"/>
  <c r="E31" i="4" s="1"/>
  <c r="P24" i="40"/>
  <c r="G28" i="40"/>
  <c r="G27" i="40"/>
  <c r="G26" i="40"/>
  <c r="G25" i="40"/>
  <c r="G24" i="40"/>
  <c r="G23" i="40"/>
  <c r="G22" i="40"/>
  <c r="G21" i="40"/>
  <c r="G20" i="40"/>
  <c r="G19" i="40"/>
  <c r="F19" i="12"/>
  <c r="K205" i="34"/>
  <c r="P205" i="34" s="1"/>
  <c r="C12" i="44"/>
  <c r="J3" i="41"/>
  <c r="C312" i="41" s="1"/>
  <c r="J3" i="23"/>
  <c r="C103" i="44"/>
  <c r="C102" i="44"/>
  <c r="C101" i="44"/>
  <c r="C100" i="44"/>
  <c r="C99" i="44"/>
  <c r="C98" i="44"/>
  <c r="C97" i="44"/>
  <c r="C96" i="44"/>
  <c r="C95" i="44"/>
  <c r="C94" i="44"/>
  <c r="C93" i="44"/>
  <c r="C92" i="44"/>
  <c r="C91" i="44"/>
  <c r="C90" i="44"/>
  <c r="C89" i="44"/>
  <c r="C88" i="44"/>
  <c r="C87" i="44"/>
  <c r="C86" i="44"/>
  <c r="C85" i="44"/>
  <c r="C84" i="44"/>
  <c r="C83" i="44"/>
  <c r="C82" i="44"/>
  <c r="C81" i="44"/>
  <c r="C80" i="44"/>
  <c r="C79" i="44"/>
  <c r="C78" i="44"/>
  <c r="C77" i="44"/>
  <c r="C74" i="44"/>
  <c r="C73" i="44"/>
  <c r="C72" i="44"/>
  <c r="C71" i="44"/>
  <c r="C70" i="44"/>
  <c r="C69" i="44"/>
  <c r="C68" i="44"/>
  <c r="C67" i="44"/>
  <c r="C66" i="44"/>
  <c r="C65" i="44"/>
  <c r="C64" i="44"/>
  <c r="C63" i="44"/>
  <c r="C62" i="44"/>
  <c r="C61" i="44"/>
  <c r="C60" i="44"/>
  <c r="C59" i="44"/>
  <c r="C58" i="44"/>
  <c r="C57" i="44"/>
  <c r="C56" i="44"/>
  <c r="C55" i="44"/>
  <c r="C54" i="44"/>
  <c r="C53" i="44"/>
  <c r="C52" i="44"/>
  <c r="C51" i="44"/>
  <c r="C50" i="44"/>
  <c r="C49" i="44"/>
  <c r="C48" i="44"/>
  <c r="C47" i="44"/>
  <c r="C46" i="44"/>
  <c r="C45" i="44"/>
  <c r="C44" i="44"/>
  <c r="C43" i="44"/>
  <c r="C42" i="44"/>
  <c r="C41" i="44"/>
  <c r="C40" i="44"/>
  <c r="C39" i="44"/>
  <c r="C38" i="44"/>
  <c r="C37" i="44"/>
  <c r="C36" i="44"/>
  <c r="C35" i="44"/>
  <c r="C34" i="44"/>
  <c r="C33" i="44"/>
  <c r="C32" i="44"/>
  <c r="C31" i="44"/>
  <c r="C30" i="44"/>
  <c r="C29" i="44"/>
  <c r="C28" i="44"/>
  <c r="C27" i="44"/>
  <c r="C26" i="44"/>
  <c r="C25" i="44"/>
  <c r="C24" i="44"/>
  <c r="C23" i="44"/>
  <c r="C22" i="44"/>
  <c r="C21" i="44"/>
  <c r="C20" i="44"/>
  <c r="C19" i="44"/>
  <c r="C18" i="44"/>
  <c r="C17" i="44"/>
  <c r="C16" i="44"/>
  <c r="C15" i="44"/>
  <c r="C14" i="44"/>
  <c r="C13" i="44"/>
  <c r="C11" i="44"/>
  <c r="C10" i="44"/>
  <c r="K32" i="40"/>
  <c r="J56" i="23" s="1"/>
  <c r="L32" i="40"/>
  <c r="J57" i="23" s="1"/>
  <c r="M32" i="40"/>
  <c r="J58" i="23"/>
  <c r="N32" i="40"/>
  <c r="M20" i="12"/>
  <c r="M21" i="12"/>
  <c r="M22" i="12"/>
  <c r="M31" i="12" s="1"/>
  <c r="I23" i="23" s="1"/>
  <c r="M23" i="12"/>
  <c r="M24" i="12"/>
  <c r="M25" i="12"/>
  <c r="M26" i="12"/>
  <c r="M27" i="12"/>
  <c r="M28" i="12"/>
  <c r="F70" i="25"/>
  <c r="G70" i="25"/>
  <c r="D95" i="25"/>
  <c r="E32" i="4" s="1"/>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18" i="25"/>
  <c r="D27" i="23"/>
  <c r="D26" i="23"/>
  <c r="D25" i="23"/>
  <c r="D24" i="23"/>
  <c r="D22" i="23"/>
  <c r="D23" i="23"/>
  <c r="C314" i="41"/>
  <c r="C311" i="41"/>
  <c r="H230" i="41"/>
  <c r="F230" i="41"/>
  <c r="H196" i="41"/>
  <c r="F196" i="41"/>
  <c r="H179" i="41"/>
  <c r="H178" i="41" s="1"/>
  <c r="F179" i="41"/>
  <c r="H164" i="41"/>
  <c r="F164" i="41"/>
  <c r="H131" i="41"/>
  <c r="F131" i="41"/>
  <c r="H127" i="41"/>
  <c r="H126" i="41" s="1"/>
  <c r="F127" i="41"/>
  <c r="F126" i="41" s="1"/>
  <c r="H74" i="41"/>
  <c r="F74" i="41"/>
  <c r="H68" i="41"/>
  <c r="F68" i="41"/>
  <c r="H18" i="41"/>
  <c r="F18" i="41"/>
  <c r="J2" i="41"/>
  <c r="C310" i="41" s="1"/>
  <c r="K263" i="34"/>
  <c r="L263" i="34"/>
  <c r="K262" i="34"/>
  <c r="P262" i="34" s="1"/>
  <c r="K261" i="34"/>
  <c r="P261" i="34"/>
  <c r="L261" i="34"/>
  <c r="K260" i="34"/>
  <c r="P260" i="34"/>
  <c r="K259" i="34"/>
  <c r="L259" i="34" s="1"/>
  <c r="K258" i="34"/>
  <c r="P258" i="34" s="1"/>
  <c r="K257" i="34"/>
  <c r="L257" i="34"/>
  <c r="K256" i="34"/>
  <c r="P256" i="34"/>
  <c r="K255" i="34"/>
  <c r="L255" i="34" s="1"/>
  <c r="K254" i="34"/>
  <c r="K253" i="34"/>
  <c r="L253" i="34"/>
  <c r="K252" i="34"/>
  <c r="L252" i="34" s="1"/>
  <c r="K251" i="34"/>
  <c r="P251" i="34" s="1"/>
  <c r="K250" i="34"/>
  <c r="K249" i="34"/>
  <c r="L249" i="34"/>
  <c r="K248" i="34"/>
  <c r="P248" i="34" s="1"/>
  <c r="K247" i="34"/>
  <c r="L247" i="34"/>
  <c r="K246" i="34"/>
  <c r="K245" i="34"/>
  <c r="L245" i="34"/>
  <c r="K244" i="34"/>
  <c r="P244" i="34" s="1"/>
  <c r="K243" i="34"/>
  <c r="P243" i="34"/>
  <c r="K242" i="34"/>
  <c r="K241" i="34"/>
  <c r="P241" i="34" s="1"/>
  <c r="K240" i="34"/>
  <c r="P240" i="34"/>
  <c r="K239" i="34"/>
  <c r="P239" i="34" s="1"/>
  <c r="K238" i="34"/>
  <c r="L238" i="34"/>
  <c r="K237" i="34"/>
  <c r="P237" i="34" s="1"/>
  <c r="K236" i="34"/>
  <c r="L236" i="34"/>
  <c r="K235" i="34"/>
  <c r="L235" i="34" s="1"/>
  <c r="K234" i="34"/>
  <c r="L234" i="34" s="1"/>
  <c r="K233" i="34"/>
  <c r="P233" i="34" s="1"/>
  <c r="K232" i="34"/>
  <c r="L232" i="34"/>
  <c r="P232" i="34"/>
  <c r="K231" i="34"/>
  <c r="P231" i="34"/>
  <c r="K229" i="34"/>
  <c r="L229" i="34" s="1"/>
  <c r="K228" i="34"/>
  <c r="P228" i="34" s="1"/>
  <c r="K227" i="34"/>
  <c r="P227" i="34"/>
  <c r="K226" i="34"/>
  <c r="L226" i="34" s="1"/>
  <c r="P226" i="34"/>
  <c r="K225" i="34"/>
  <c r="P225" i="34" s="1"/>
  <c r="K224" i="34"/>
  <c r="L224" i="34"/>
  <c r="K223" i="34"/>
  <c r="P223" i="34" s="1"/>
  <c r="L223" i="34"/>
  <c r="K222" i="34"/>
  <c r="P222" i="34"/>
  <c r="K221" i="34"/>
  <c r="K220" i="34"/>
  <c r="K219" i="34"/>
  <c r="L219" i="34"/>
  <c r="K218" i="34"/>
  <c r="P218" i="34" s="1"/>
  <c r="L218" i="34"/>
  <c r="K217" i="34"/>
  <c r="P217" i="34" s="1"/>
  <c r="K216" i="34"/>
  <c r="L216" i="34"/>
  <c r="K215" i="34"/>
  <c r="P215" i="34"/>
  <c r="K214" i="34"/>
  <c r="P214" i="34"/>
  <c r="K213" i="34"/>
  <c r="P213" i="34" s="1"/>
  <c r="K212" i="34"/>
  <c r="L212" i="34" s="1"/>
  <c r="K211" i="34"/>
  <c r="P211" i="34" s="1"/>
  <c r="K210" i="34"/>
  <c r="P210" i="34" s="1"/>
  <c r="K209" i="34"/>
  <c r="P209" i="34" s="1"/>
  <c r="K208" i="34"/>
  <c r="L208" i="34"/>
  <c r="K207" i="34"/>
  <c r="P207" i="34" s="1"/>
  <c r="K206" i="34"/>
  <c r="P206" i="34" s="1"/>
  <c r="K204" i="34"/>
  <c r="L204" i="34" s="1"/>
  <c r="K203" i="34"/>
  <c r="L203" i="34" s="1"/>
  <c r="K202" i="34"/>
  <c r="L202" i="34" s="1"/>
  <c r="K201" i="34"/>
  <c r="P201" i="34" s="1"/>
  <c r="K200" i="34"/>
  <c r="P200" i="34" s="1"/>
  <c r="K199" i="34"/>
  <c r="L199" i="34"/>
  <c r="K198" i="34"/>
  <c r="K197" i="34"/>
  <c r="K196" i="34" s="1"/>
  <c r="K195" i="34"/>
  <c r="K194" i="34"/>
  <c r="P194" i="34" s="1"/>
  <c r="K193" i="34"/>
  <c r="P193" i="34" s="1"/>
  <c r="L193" i="34"/>
  <c r="K192" i="34"/>
  <c r="K191" i="34"/>
  <c r="P191" i="34"/>
  <c r="K190" i="34"/>
  <c r="P190" i="34" s="1"/>
  <c r="K189" i="34"/>
  <c r="P189" i="34" s="1"/>
  <c r="L189" i="34"/>
  <c r="K188" i="34"/>
  <c r="P188" i="34"/>
  <c r="K187" i="34"/>
  <c r="L187" i="34" s="1"/>
  <c r="K186" i="34"/>
  <c r="P186" i="34" s="1"/>
  <c r="K185" i="34"/>
  <c r="L185" i="34" s="1"/>
  <c r="K184" i="34"/>
  <c r="L184" i="34"/>
  <c r="K183" i="34"/>
  <c r="P183" i="34" s="1"/>
  <c r="K182" i="34"/>
  <c r="L182" i="34" s="1"/>
  <c r="P182" i="34"/>
  <c r="K181" i="34"/>
  <c r="L181" i="34" s="1"/>
  <c r="K180" i="34"/>
  <c r="L180" i="34"/>
  <c r="P180" i="34"/>
  <c r="K177" i="34"/>
  <c r="P177" i="34" s="1"/>
  <c r="L177" i="34"/>
  <c r="K176" i="34"/>
  <c r="P176" i="34" s="1"/>
  <c r="K175" i="34"/>
  <c r="L175" i="34" s="1"/>
  <c r="K174" i="34"/>
  <c r="P174" i="34" s="1"/>
  <c r="L174" i="34"/>
  <c r="K173" i="34"/>
  <c r="P173" i="34"/>
  <c r="K172" i="34"/>
  <c r="L172" i="34"/>
  <c r="P172" i="34"/>
  <c r="K171" i="34"/>
  <c r="P171" i="34" s="1"/>
  <c r="K170" i="34"/>
  <c r="L170" i="34"/>
  <c r="K169" i="34"/>
  <c r="P169" i="34" s="1"/>
  <c r="K168" i="34"/>
  <c r="L168" i="34" s="1"/>
  <c r="K167" i="34"/>
  <c r="L167" i="34" s="1"/>
  <c r="K166" i="34"/>
  <c r="L166" i="34" s="1"/>
  <c r="K165" i="34"/>
  <c r="P165" i="34" s="1"/>
  <c r="K163" i="34"/>
  <c r="K162" i="34"/>
  <c r="L162" i="34" s="1"/>
  <c r="K161" i="34"/>
  <c r="L161" i="34"/>
  <c r="P161" i="34"/>
  <c r="K160" i="34"/>
  <c r="P160" i="34" s="1"/>
  <c r="K159" i="34"/>
  <c r="P159" i="34" s="1"/>
  <c r="K158" i="34"/>
  <c r="L158" i="34"/>
  <c r="K157" i="34"/>
  <c r="L157" i="34"/>
  <c r="K156" i="34"/>
  <c r="P156" i="34"/>
  <c r="K155" i="34"/>
  <c r="P155" i="34" s="1"/>
  <c r="K154" i="34"/>
  <c r="L154" i="34"/>
  <c r="K153" i="34"/>
  <c r="P153" i="34" s="1"/>
  <c r="L153" i="34"/>
  <c r="K152" i="34"/>
  <c r="P152" i="34" s="1"/>
  <c r="K151" i="34"/>
  <c r="L151" i="34"/>
  <c r="K150" i="34"/>
  <c r="P150" i="34"/>
  <c r="K149" i="34"/>
  <c r="L149" i="34"/>
  <c r="K148" i="34"/>
  <c r="L148" i="34" s="1"/>
  <c r="K147" i="34"/>
  <c r="L147" i="34" s="1"/>
  <c r="P147" i="34"/>
  <c r="K146" i="34"/>
  <c r="L146" i="34"/>
  <c r="P146" i="34"/>
  <c r="K145" i="34"/>
  <c r="L145" i="34" s="1"/>
  <c r="K144" i="34"/>
  <c r="L144" i="34"/>
  <c r="K143" i="34"/>
  <c r="L143" i="34" s="1"/>
  <c r="P143" i="34"/>
  <c r="K142" i="34"/>
  <c r="P142" i="34"/>
  <c r="K141" i="34"/>
  <c r="K140" i="34"/>
  <c r="P140" i="34" s="1"/>
  <c r="L140" i="34"/>
  <c r="K139" i="34"/>
  <c r="P139" i="34"/>
  <c r="L139" i="34"/>
  <c r="K138" i="34"/>
  <c r="K137" i="34"/>
  <c r="P137" i="34"/>
  <c r="L137" i="34"/>
  <c r="K136" i="34"/>
  <c r="P136" i="34"/>
  <c r="K135" i="34"/>
  <c r="K134" i="34"/>
  <c r="P134" i="34"/>
  <c r="L134" i="34"/>
  <c r="K133" i="34"/>
  <c r="P133" i="34" s="1"/>
  <c r="K132" i="34"/>
  <c r="L132" i="34" s="1"/>
  <c r="K130" i="34"/>
  <c r="K129" i="34"/>
  <c r="L129" i="34"/>
  <c r="K128" i="34"/>
  <c r="L128" i="34"/>
  <c r="K125" i="34"/>
  <c r="L125" i="34"/>
  <c r="K124" i="34"/>
  <c r="K123" i="34"/>
  <c r="L123" i="34" s="1"/>
  <c r="K122" i="34"/>
  <c r="P122" i="34"/>
  <c r="L122" i="34"/>
  <c r="K121" i="34"/>
  <c r="P121" i="34" s="1"/>
  <c r="K120" i="34"/>
  <c r="P120" i="34" s="1"/>
  <c r="K119" i="34"/>
  <c r="L119" i="34"/>
  <c r="P119" i="34"/>
  <c r="K118" i="34"/>
  <c r="P118" i="34"/>
  <c r="L118" i="34"/>
  <c r="K117" i="34"/>
  <c r="L117" i="34" s="1"/>
  <c r="K116" i="34"/>
  <c r="L116" i="34" s="1"/>
  <c r="K115" i="34"/>
  <c r="P115" i="34" s="1"/>
  <c r="K114" i="34"/>
  <c r="K113" i="34"/>
  <c r="P113" i="34" s="1"/>
  <c r="K112" i="34"/>
  <c r="P112" i="34"/>
  <c r="K111" i="34"/>
  <c r="K110" i="34"/>
  <c r="L110" i="34" s="1"/>
  <c r="K109" i="34"/>
  <c r="L109" i="34" s="1"/>
  <c r="K108" i="34"/>
  <c r="P108" i="34" s="1"/>
  <c r="K107" i="34"/>
  <c r="P107" i="34"/>
  <c r="L107" i="34"/>
  <c r="K106" i="34"/>
  <c r="K105" i="34"/>
  <c r="P105" i="34"/>
  <c r="K104" i="34"/>
  <c r="K103" i="34"/>
  <c r="P103" i="34"/>
  <c r="K102" i="34"/>
  <c r="P102" i="34"/>
  <c r="L102" i="34"/>
  <c r="K101" i="34"/>
  <c r="L101" i="34" s="1"/>
  <c r="K100" i="34"/>
  <c r="L100" i="34" s="1"/>
  <c r="K99" i="34"/>
  <c r="L99" i="34"/>
  <c r="K98" i="34"/>
  <c r="P98" i="34" s="1"/>
  <c r="K97" i="34"/>
  <c r="L97" i="34"/>
  <c r="K96" i="34"/>
  <c r="P96" i="34"/>
  <c r="K95" i="34"/>
  <c r="L95" i="34" s="1"/>
  <c r="K94" i="34"/>
  <c r="K93" i="34"/>
  <c r="L93" i="34"/>
  <c r="K92" i="34"/>
  <c r="L92" i="34"/>
  <c r="K91" i="34"/>
  <c r="P91" i="34"/>
  <c r="L91" i="34"/>
  <c r="K90" i="34"/>
  <c r="P90" i="34" s="1"/>
  <c r="K89" i="34"/>
  <c r="L89" i="34"/>
  <c r="K88" i="34"/>
  <c r="K87" i="34"/>
  <c r="P87" i="34"/>
  <c r="K86" i="34"/>
  <c r="L86" i="34"/>
  <c r="P86" i="34"/>
  <c r="K85" i="34"/>
  <c r="P85" i="34" s="1"/>
  <c r="K84" i="34"/>
  <c r="P84" i="34" s="1"/>
  <c r="K83" i="34"/>
  <c r="L83" i="34" s="1"/>
  <c r="K82" i="34"/>
  <c r="L82" i="34" s="1"/>
  <c r="K81" i="34"/>
  <c r="P81" i="34" s="1"/>
  <c r="K80" i="34"/>
  <c r="K79" i="34"/>
  <c r="P79" i="34" s="1"/>
  <c r="K78" i="34"/>
  <c r="L78" i="34" s="1"/>
  <c r="K77" i="34"/>
  <c r="K76" i="34"/>
  <c r="L76" i="34"/>
  <c r="K75" i="34"/>
  <c r="P75" i="34" s="1"/>
  <c r="K73" i="34"/>
  <c r="K68" i="34" s="1"/>
  <c r="K72" i="34"/>
  <c r="L72" i="34"/>
  <c r="K71" i="34"/>
  <c r="P71" i="34" s="1"/>
  <c r="L71" i="34"/>
  <c r="K70" i="34"/>
  <c r="P70" i="34"/>
  <c r="L70" i="34"/>
  <c r="K69" i="34"/>
  <c r="K66" i="34"/>
  <c r="P66" i="34"/>
  <c r="K65" i="34"/>
  <c r="P65" i="34" s="1"/>
  <c r="L65" i="34"/>
  <c r="K64" i="34"/>
  <c r="L64" i="34" s="1"/>
  <c r="K63" i="34"/>
  <c r="P63" i="34"/>
  <c r="K62" i="34"/>
  <c r="P62" i="34" s="1"/>
  <c r="L62" i="34"/>
  <c r="K61" i="34"/>
  <c r="L61" i="34"/>
  <c r="K60" i="34"/>
  <c r="P60" i="34" s="1"/>
  <c r="L60" i="34"/>
  <c r="K59" i="34"/>
  <c r="P59" i="34" s="1"/>
  <c r="K58" i="34"/>
  <c r="P58" i="34"/>
  <c r="L58" i="34"/>
  <c r="K57" i="34"/>
  <c r="K56" i="34"/>
  <c r="L56" i="34"/>
  <c r="K55" i="34"/>
  <c r="P55" i="34" s="1"/>
  <c r="K54" i="34"/>
  <c r="L54" i="34" s="1"/>
  <c r="K53" i="34"/>
  <c r="K52" i="34"/>
  <c r="P52" i="34" s="1"/>
  <c r="L52" i="34"/>
  <c r="K51" i="34"/>
  <c r="P51" i="34" s="1"/>
  <c r="K50" i="34"/>
  <c r="L50" i="34"/>
  <c r="K49" i="34"/>
  <c r="L49" i="34" s="1"/>
  <c r="K48" i="34"/>
  <c r="L48" i="34"/>
  <c r="K47" i="34"/>
  <c r="P47" i="34" s="1"/>
  <c r="K46" i="34"/>
  <c r="K45" i="34"/>
  <c r="P45" i="34"/>
  <c r="K44" i="34"/>
  <c r="P44" i="34" s="1"/>
  <c r="L44" i="34"/>
  <c r="K43" i="34"/>
  <c r="K42" i="34"/>
  <c r="P42" i="34" s="1"/>
  <c r="K41" i="34"/>
  <c r="L41" i="34" s="1"/>
  <c r="K40" i="34"/>
  <c r="P40" i="34" s="1"/>
  <c r="K39" i="34"/>
  <c r="P39" i="34" s="1"/>
  <c r="K38" i="34"/>
  <c r="L38" i="34" s="1"/>
  <c r="K37" i="34"/>
  <c r="P37" i="34" s="1"/>
  <c r="K36" i="34"/>
  <c r="L36" i="34" s="1"/>
  <c r="P36" i="34"/>
  <c r="K35" i="34"/>
  <c r="P35" i="34"/>
  <c r="K34" i="34"/>
  <c r="P34" i="34" s="1"/>
  <c r="K33" i="34"/>
  <c r="L33" i="34" s="1"/>
  <c r="K32" i="34"/>
  <c r="L32" i="34" s="1"/>
  <c r="K31" i="34"/>
  <c r="P31" i="34" s="1"/>
  <c r="K30" i="34"/>
  <c r="P30" i="34"/>
  <c r="L30" i="34"/>
  <c r="K29" i="34"/>
  <c r="P29" i="34" s="1"/>
  <c r="K28" i="34"/>
  <c r="L28" i="34" s="1"/>
  <c r="P28" i="34"/>
  <c r="K27" i="34"/>
  <c r="P27" i="34" s="1"/>
  <c r="K26" i="34"/>
  <c r="P26" i="34" s="1"/>
  <c r="K25" i="34"/>
  <c r="K24" i="34"/>
  <c r="L24" i="34" s="1"/>
  <c r="K23" i="34"/>
  <c r="P23" i="34"/>
  <c r="K22" i="34"/>
  <c r="P22" i="34"/>
  <c r="K21" i="34"/>
  <c r="K20" i="34"/>
  <c r="P20" i="34" s="1"/>
  <c r="K19" i="34"/>
  <c r="G18" i="34"/>
  <c r="H18" i="34"/>
  <c r="I18" i="34"/>
  <c r="I266" i="34" s="1"/>
  <c r="J70" i="23" s="1"/>
  <c r="J18" i="34"/>
  <c r="M18" i="34"/>
  <c r="G68" i="34"/>
  <c r="H68" i="34"/>
  <c r="H67" i="34" s="1"/>
  <c r="I68" i="34"/>
  <c r="J68" i="34"/>
  <c r="M68" i="34"/>
  <c r="G74" i="34"/>
  <c r="H74" i="34"/>
  <c r="I74" i="34"/>
  <c r="J74" i="34"/>
  <c r="J67" i="34" s="1"/>
  <c r="M74" i="34"/>
  <c r="G127" i="34"/>
  <c r="G126" i="34"/>
  <c r="H127" i="34"/>
  <c r="H126" i="34" s="1"/>
  <c r="I127" i="34"/>
  <c r="I126" i="34"/>
  <c r="J127" i="34"/>
  <c r="M127" i="34"/>
  <c r="G131" i="34"/>
  <c r="H131" i="34"/>
  <c r="I131" i="34"/>
  <c r="J131" i="34"/>
  <c r="M131" i="34"/>
  <c r="G164" i="34"/>
  <c r="H164" i="34"/>
  <c r="I164" i="34"/>
  <c r="J164" i="34"/>
  <c r="M164" i="34"/>
  <c r="G179" i="34"/>
  <c r="H179" i="34"/>
  <c r="I179" i="34"/>
  <c r="I178" i="34"/>
  <c r="J179" i="34"/>
  <c r="M179" i="34"/>
  <c r="G196" i="34"/>
  <c r="H196" i="34"/>
  <c r="I196" i="34"/>
  <c r="J196" i="34"/>
  <c r="M196" i="34"/>
  <c r="G230" i="34"/>
  <c r="H230" i="34"/>
  <c r="I230" i="34"/>
  <c r="J230" i="34"/>
  <c r="M230" i="34"/>
  <c r="M275" i="34"/>
  <c r="H276" i="34"/>
  <c r="G305" i="34"/>
  <c r="H305" i="34"/>
  <c r="D305" i="34" s="1"/>
  <c r="I26" i="23" s="1"/>
  <c r="I305" i="34"/>
  <c r="J305" i="34"/>
  <c r="M305" i="34"/>
  <c r="H44" i="12"/>
  <c r="G44" i="12"/>
  <c r="C65" i="12"/>
  <c r="E33" i="4" s="1"/>
  <c r="C62" i="40"/>
  <c r="C30" i="40"/>
  <c r="I32" i="40"/>
  <c r="J55" i="23" s="1"/>
  <c r="H32" i="40"/>
  <c r="H33" i="40" s="1"/>
  <c r="P28" i="40"/>
  <c r="P27" i="40"/>
  <c r="P25" i="40"/>
  <c r="P23" i="40"/>
  <c r="P21" i="40"/>
  <c r="O32" i="40"/>
  <c r="Q3" i="40"/>
  <c r="C63" i="40" s="1"/>
  <c r="Q2" i="40"/>
  <c r="C61" i="40" s="1"/>
  <c r="H31" i="12"/>
  <c r="I33" i="40"/>
  <c r="G31" i="12"/>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G62" i="7"/>
  <c r="D62" i="7" s="1"/>
  <c r="I19" i="23" s="1"/>
  <c r="J19" i="23" s="1"/>
  <c r="F62" i="7"/>
  <c r="D19" i="23"/>
  <c r="C316" i="34"/>
  <c r="C313" i="34"/>
  <c r="F305" i="34"/>
  <c r="F230" i="34"/>
  <c r="F196" i="34"/>
  <c r="F179" i="34"/>
  <c r="F178" i="34" s="1"/>
  <c r="F164" i="34"/>
  <c r="F131" i="34"/>
  <c r="F126" i="34" s="1"/>
  <c r="F127" i="34"/>
  <c r="F74" i="34"/>
  <c r="F68" i="34"/>
  <c r="F67" i="34" s="1"/>
  <c r="F266" i="34" s="1"/>
  <c r="F18" i="34"/>
  <c r="M3" i="34"/>
  <c r="C314" i="34" s="1"/>
  <c r="M2" i="34"/>
  <c r="C312" i="34"/>
  <c r="C60" i="12"/>
  <c r="J1" i="23"/>
  <c r="F230" i="27"/>
  <c r="F196" i="27"/>
  <c r="F179" i="27"/>
  <c r="F164" i="27"/>
  <c r="F126" i="27" s="1"/>
  <c r="F131" i="27"/>
  <c r="F127" i="27"/>
  <c r="F74" i="27"/>
  <c r="F68" i="27"/>
  <c r="F67" i="27" s="1"/>
  <c r="F266" i="27" s="1"/>
  <c r="J66" i="23" s="1"/>
  <c r="F18" i="27"/>
  <c r="F305" i="27"/>
  <c r="D305" i="27" s="1"/>
  <c r="I25" i="23" s="1"/>
  <c r="D17" i="23"/>
  <c r="D16" i="23"/>
  <c r="J4" i="23"/>
  <c r="C317" i="27"/>
  <c r="C314" i="27"/>
  <c r="N3" i="27"/>
  <c r="C315" i="27"/>
  <c r="N2" i="27"/>
  <c r="C313" i="27" s="1"/>
  <c r="J3" i="12"/>
  <c r="C62" i="12"/>
  <c r="C61" i="12"/>
  <c r="D94" i="25"/>
  <c r="D91" i="25"/>
  <c r="I63" i="25"/>
  <c r="G63" i="25"/>
  <c r="I62" i="25"/>
  <c r="G62" i="25"/>
  <c r="C59" i="25"/>
  <c r="K3" i="25"/>
  <c r="D92" i="25" s="1"/>
  <c r="K2" i="25"/>
  <c r="D90" i="25"/>
  <c r="L3" i="7"/>
  <c r="C72" i="7" s="1"/>
  <c r="L2" i="7"/>
  <c r="C70" i="7"/>
  <c r="G4" i="21"/>
  <c r="G3" i="21"/>
  <c r="G1" i="21"/>
  <c r="C30" i="12"/>
  <c r="B24" i="7"/>
  <c r="H64" i="4"/>
  <c r="H63" i="4" s="1"/>
  <c r="E29" i="4"/>
  <c r="F41" i="7"/>
  <c r="G37" i="12"/>
  <c r="C71" i="7"/>
  <c r="G42" i="7"/>
  <c r="G41" i="7"/>
  <c r="F42" i="7"/>
  <c r="C74" i="7"/>
  <c r="H59" i="4"/>
  <c r="L183" i="34"/>
  <c r="L191" i="34"/>
  <c r="L105" i="34"/>
  <c r="L20" i="34"/>
  <c r="P80" i="34"/>
  <c r="L80" i="34"/>
  <c r="P111" i="34"/>
  <c r="L111" i="34"/>
  <c r="P229" i="34"/>
  <c r="L197" i="34"/>
  <c r="P129" i="34"/>
  <c r="P195" i="34"/>
  <c r="L195" i="34"/>
  <c r="L237" i="34"/>
  <c r="P250" i="34"/>
  <c r="L250" i="34"/>
  <c r="L262" i="34"/>
  <c r="P216" i="34"/>
  <c r="P257" i="34"/>
  <c r="L225" i="34"/>
  <c r="P224" i="34"/>
  <c r="P93" i="34"/>
  <c r="L214" i="34"/>
  <c r="L220" i="34"/>
  <c r="P220" i="34"/>
  <c r="P76" i="34"/>
  <c r="P167" i="34"/>
  <c r="P203" i="34"/>
  <c r="P249" i="34"/>
  <c r="P130" i="34"/>
  <c r="L130" i="34"/>
  <c r="L127" i="34" s="1"/>
  <c r="P238" i="34"/>
  <c r="L258" i="34"/>
  <c r="P199" i="34"/>
  <c r="L23" i="34"/>
  <c r="L27" i="34"/>
  <c r="L51" i="34"/>
  <c r="L59" i="34"/>
  <c r="L63" i="34"/>
  <c r="P181" i="34"/>
  <c r="P221" i="34"/>
  <c r="L221" i="34"/>
  <c r="P254" i="34"/>
  <c r="L254" i="34"/>
  <c r="P208" i="34"/>
  <c r="F178" i="27"/>
  <c r="L228" i="34"/>
  <c r="L79" i="34"/>
  <c r="L207" i="34"/>
  <c r="L215" i="34"/>
  <c r="L240" i="34"/>
  <c r="L248" i="34"/>
  <c r="L256" i="34"/>
  <c r="I41" i="40"/>
  <c r="I34" i="40"/>
  <c r="P184" i="34"/>
  <c r="L201" i="34"/>
  <c r="J126" i="34"/>
  <c r="P48" i="34"/>
  <c r="P56" i="34"/>
  <c r="P100" i="34"/>
  <c r="P123" i="34"/>
  <c r="P158" i="34"/>
  <c r="P219" i="34"/>
  <c r="M126" i="34"/>
  <c r="L35" i="34"/>
  <c r="P245" i="34"/>
  <c r="L171" i="34"/>
  <c r="J178" i="34"/>
  <c r="M178" i="34"/>
  <c r="H178" i="34"/>
  <c r="M67" i="34"/>
  <c r="M266" i="34" s="1"/>
  <c r="J67" i="23" s="1"/>
  <c r="I67" i="34"/>
  <c r="L22" i="34"/>
  <c r="L29" i="34"/>
  <c r="L34" i="34"/>
  <c r="L40" i="34"/>
  <c r="L45" i="34"/>
  <c r="P61" i="34"/>
  <c r="L66" i="34"/>
  <c r="L75" i="34"/>
  <c r="L85" i="34"/>
  <c r="L87" i="34"/>
  <c r="P89" i="34"/>
  <c r="P95" i="34"/>
  <c r="L98" i="34"/>
  <c r="P128" i="34"/>
  <c r="P151" i="34"/>
  <c r="L160" i="34"/>
  <c r="L165" i="34"/>
  <c r="P170" i="34"/>
  <c r="L186" i="34"/>
  <c r="L188" i="34"/>
  <c r="L200" i="34"/>
  <c r="L239" i="34"/>
  <c r="P247" i="34"/>
  <c r="L260" i="34"/>
  <c r="H67" i="41"/>
  <c r="P49" i="34"/>
  <c r="P235" i="34"/>
  <c r="P38" i="34"/>
  <c r="P54" i="34"/>
  <c r="P168" i="34"/>
  <c r="P253" i="34"/>
  <c r="L231" i="34"/>
  <c r="L96" i="34"/>
  <c r="P110" i="34"/>
  <c r="L103" i="34"/>
  <c r="G178" i="34"/>
  <c r="G67" i="34"/>
  <c r="P78" i="34"/>
  <c r="L121" i="34"/>
  <c r="L136" i="34"/>
  <c r="L142" i="34"/>
  <c r="P149" i="34"/>
  <c r="P154" i="34"/>
  <c r="L176" i="34"/>
  <c r="L210" i="34"/>
  <c r="L227" i="34"/>
  <c r="L233" i="34"/>
  <c r="L241" i="34"/>
  <c r="P263" i="34"/>
  <c r="F67" i="41"/>
  <c r="P50" i="34"/>
  <c r="P144" i="34"/>
  <c r="P252" i="34"/>
  <c r="L19" i="34"/>
  <c r="P19" i="34"/>
  <c r="L25" i="34"/>
  <c r="P25" i="34"/>
  <c r="P20" i="40"/>
  <c r="J32" i="40"/>
  <c r="P114" i="34"/>
  <c r="L114" i="34"/>
  <c r="P259" i="34"/>
  <c r="L222" i="34"/>
  <c r="K127" i="34"/>
  <c r="P21" i="34"/>
  <c r="L21" i="34"/>
  <c r="P246" i="34"/>
  <c r="L246" i="34"/>
  <c r="P32" i="34"/>
  <c r="P92" i="34"/>
  <c r="L209" i="34"/>
  <c r="P77" i="34"/>
  <c r="L77" i="34"/>
  <c r="P166" i="34"/>
  <c r="P53" i="34"/>
  <c r="L53" i="34"/>
  <c r="P234" i="34"/>
  <c r="P135" i="34"/>
  <c r="L135" i="34"/>
  <c r="L55" i="34"/>
  <c r="P175" i="34"/>
  <c r="L217" i="34"/>
  <c r="L112" i="34"/>
  <c r="P88" i="34"/>
  <c r="L88" i="34"/>
  <c r="P94" i="34"/>
  <c r="L94" i="34"/>
  <c r="P99" i="34"/>
  <c r="P145" i="34"/>
  <c r="L152" i="34"/>
  <c r="P163" i="34"/>
  <c r="L163" i="34"/>
  <c r="L169" i="34"/>
  <c r="L173" i="34"/>
  <c r="D305" i="41"/>
  <c r="I27" i="23"/>
  <c r="P64" i="34"/>
  <c r="P43" i="34"/>
  <c r="L43" i="34"/>
  <c r="P72" i="34"/>
  <c r="L198" i="34"/>
  <c r="C76" i="7"/>
  <c r="F31" i="4" s="1"/>
  <c r="L90" i="34"/>
  <c r="L37" i="34"/>
  <c r="P46" i="34"/>
  <c r="L46" i="34"/>
  <c r="P104" i="34"/>
  <c r="L104" i="34"/>
  <c r="L124" i="34"/>
  <c r="P124" i="34"/>
  <c r="P242" i="34"/>
  <c r="L242" i="34"/>
  <c r="P101" i="34"/>
  <c r="L57" i="34"/>
  <c r="P57" i="34"/>
  <c r="L106" i="34"/>
  <c r="P106" i="34"/>
  <c r="P138" i="34"/>
  <c r="L138" i="34"/>
  <c r="P69" i="34"/>
  <c r="L69" i="34"/>
  <c r="L47" i="34"/>
  <c r="P212" i="34"/>
  <c r="P82" i="34"/>
  <c r="P125" i="34"/>
  <c r="L133" i="34"/>
  <c r="P141" i="34"/>
  <c r="L141" i="34"/>
  <c r="P157" i="34"/>
  <c r="K164" i="34"/>
  <c r="L192" i="34"/>
  <c r="P192" i="34"/>
  <c r="P198" i="34"/>
  <c r="L243" i="34"/>
  <c r="F178" i="41"/>
  <c r="C319" i="27"/>
  <c r="F35" i="4"/>
  <c r="G35" i="4" s="1"/>
  <c r="P109" i="34"/>
  <c r="P236" i="34"/>
  <c r="L42" i="34"/>
  <c r="L108" i="34"/>
  <c r="L150" i="34"/>
  <c r="L156" i="34"/>
  <c r="G81" i="21" l="1"/>
  <c r="G77" i="21"/>
  <c r="J16" i="23" s="1"/>
  <c r="J26" i="23"/>
  <c r="J24" i="23"/>
  <c r="J25" i="23"/>
  <c r="F266" i="41"/>
  <c r="J75" i="23" s="1"/>
  <c r="F283" i="41"/>
  <c r="H283" i="34"/>
  <c r="H266" i="34"/>
  <c r="J69" i="23" s="1"/>
  <c r="L164" i="34"/>
  <c r="H283" i="41"/>
  <c r="H266" i="41"/>
  <c r="J73" i="23" s="1"/>
  <c r="L74" i="34"/>
  <c r="D96" i="25"/>
  <c r="F32" i="4" s="1"/>
  <c r="G32" i="4" s="1"/>
  <c r="G31" i="4"/>
  <c r="L179" i="34"/>
  <c r="J23" i="23"/>
  <c r="H34" i="40"/>
  <c r="H41" i="40"/>
  <c r="C66" i="40" s="1"/>
  <c r="E34" i="4" s="1"/>
  <c r="J266" i="34"/>
  <c r="J283" i="34"/>
  <c r="L68" i="34"/>
  <c r="L67" i="34" s="1"/>
  <c r="G266" i="34"/>
  <c r="J68" i="23" s="1"/>
  <c r="P117" i="34"/>
  <c r="I283" i="34"/>
  <c r="P185" i="34"/>
  <c r="P33" i="34"/>
  <c r="K179" i="34"/>
  <c r="K178" i="34" s="1"/>
  <c r="K131" i="34"/>
  <c r="K126" i="34" s="1"/>
  <c r="L26" i="34"/>
  <c r="L18" i="34" s="1"/>
  <c r="P73" i="34"/>
  <c r="L115" i="34"/>
  <c r="L155" i="34"/>
  <c r="L131" i="34" s="1"/>
  <c r="L126" i="34" s="1"/>
  <c r="L205" i="34"/>
  <c r="L196" i="34" s="1"/>
  <c r="P148" i="34"/>
  <c r="N60" i="25"/>
  <c r="I22" i="23" s="1"/>
  <c r="J22" i="23" s="1"/>
  <c r="K230" i="34"/>
  <c r="P24" i="34"/>
  <c r="P19" i="40"/>
  <c r="P41" i="34"/>
  <c r="L73" i="34"/>
  <c r="P83" i="34"/>
  <c r="P162" i="34"/>
  <c r="P187" i="34"/>
  <c r="L194" i="34"/>
  <c r="P204" i="34"/>
  <c r="L213" i="34"/>
  <c r="P255" i="34"/>
  <c r="L84" i="34"/>
  <c r="P116" i="34"/>
  <c r="L206" i="34"/>
  <c r="L31" i="34"/>
  <c r="P197" i="34"/>
  <c r="P132" i="34"/>
  <c r="L39" i="34"/>
  <c r="K284" i="34"/>
  <c r="L113" i="34"/>
  <c r="L190" i="34"/>
  <c r="L211" i="34"/>
  <c r="K74" i="34"/>
  <c r="K67" i="34" s="1"/>
  <c r="L159" i="34"/>
  <c r="L251" i="34"/>
  <c r="K18" i="34"/>
  <c r="L244" i="34"/>
  <c r="L230" i="34" s="1"/>
  <c r="L81" i="34"/>
  <c r="J27" i="23"/>
  <c r="P202" i="34"/>
  <c r="L120" i="34"/>
  <c r="B13" i="23" l="1"/>
  <c r="F30" i="4"/>
  <c r="I16" i="23"/>
  <c r="C67" i="40"/>
  <c r="F34" i="4" s="1"/>
  <c r="G34" i="4" s="1"/>
  <c r="P32" i="40"/>
  <c r="C315" i="41"/>
  <c r="E37" i="4" s="1"/>
  <c r="C316" i="41"/>
  <c r="F37" i="4" s="1"/>
  <c r="G37" i="4" s="1"/>
  <c r="L284" i="34"/>
  <c r="L178" i="34"/>
  <c r="L266" i="34" s="1"/>
  <c r="C318" i="34" s="1"/>
  <c r="F36" i="4" s="1"/>
  <c r="K266" i="34"/>
  <c r="G283" i="34"/>
  <c r="C317" i="34" s="1"/>
  <c r="E36" i="4" s="1"/>
  <c r="E50" i="4" s="1"/>
  <c r="B50" i="4" s="1"/>
  <c r="G36" i="4" l="1"/>
  <c r="H50" i="4" s="1"/>
  <c r="F5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Roland Gruss</author>
  </authors>
  <commentList>
    <comment ref="H3" authorId="0" shapeId="0" xr:uid="{00000000-0006-0000-0100-000001000000}">
      <text>
        <r>
          <rPr>
            <b/>
            <sz val="8"/>
            <color indexed="81"/>
            <rFont val="Tahoma"/>
            <family val="2"/>
          </rPr>
          <t>Please enter your SNB code in the format provided in the letter: 123456</t>
        </r>
        <r>
          <rPr>
            <sz val="8"/>
            <color indexed="81"/>
            <rFont val="Tahoma"/>
            <family val="2"/>
          </rPr>
          <t xml:space="preserve">
</t>
        </r>
      </text>
    </comment>
    <comment ref="H4" authorId="0" shapeId="0" xr:uid="{00000000-0006-0000-0100-000002000000}">
      <text>
        <r>
          <rPr>
            <b/>
            <sz val="8"/>
            <color indexed="81"/>
            <rFont val="Tahoma"/>
            <family val="2"/>
          </rPr>
          <t>Please enter the date in this format only: DD.MM.YYYY. The relevant date is always the last day of the year.</t>
        </r>
        <r>
          <rPr>
            <sz val="8"/>
            <color indexed="81"/>
            <rFont val="Tahoma"/>
            <family val="2"/>
          </rPr>
          <t xml:space="preserve">
</t>
        </r>
      </text>
    </comment>
    <comment ref="H5" authorId="0" shapeId="0" xr:uid="{00000000-0006-0000-0100-000003000000}">
      <text>
        <r>
          <rPr>
            <b/>
            <sz val="8"/>
            <color indexed="81"/>
            <rFont val="Tahoma"/>
            <family val="2"/>
          </rPr>
          <t>Complete this field only if delivering a correction or sending a test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Spycher</author>
    <author>Coyne Cliona</author>
  </authors>
  <commentList>
    <comment ref="B11" authorId="0" shapeId="0" xr:uid="{00000000-0006-0000-0200-000001000000}">
      <text>
        <r>
          <rPr>
            <sz val="9"/>
            <color indexed="81"/>
            <rFont val="Tahoma"/>
            <family val="2"/>
          </rPr>
          <t xml:space="preserve">Identification Number for Businesses (UID) according to the Swiss Federal Statistical Office (click on the link to make an online query). </t>
        </r>
        <r>
          <rPr>
            <sz val="8"/>
            <color indexed="81"/>
            <rFont val="Tahoma"/>
            <family val="2"/>
          </rPr>
          <t xml:space="preserve">
</t>
        </r>
      </text>
    </comment>
    <comment ref="E22" authorId="1" shapeId="0" xr:uid="{00000000-0006-0000-0200-000002000000}">
      <text>
        <r>
          <rPr>
            <sz val="9"/>
            <color indexed="81"/>
            <rFont val="Tahoma"/>
            <family val="2"/>
          </rPr>
          <t xml:space="preserve">Please select the accounting standard that was applied to calculate the details provided in this report. Wherever possible, please use an accounting standard that uses ‘true and fair view’ evaluation (e.g. IFRS or US-GAAP).
</t>
        </r>
      </text>
    </comment>
  </commentList>
</comments>
</file>

<file path=xl/sharedStrings.xml><?xml version="1.0" encoding="utf-8"?>
<sst xmlns="http://schemas.openxmlformats.org/spreadsheetml/2006/main" count="3732" uniqueCount="1269">
  <si>
    <t>Code</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</si>
  <si>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</si>
  <si>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</si>
  <si>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</si>
  <si>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</si>
  <si>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</si>
  <si>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</si>
  <si>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</si>
  <si>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</si>
  <si>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</si>
  <si>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</si>
  <si>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</si>
  <si>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</si>
  <si>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</si>
  <si>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</si>
  <si>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</si>
  <si>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</si>
  <si>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</si>
  <si>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</si>
  <si>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</si>
  <si>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</si>
  <si>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</si>
  <si>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</si>
  <si>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</si>
  <si>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</si>
  <si>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</si>
  <si>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</si>
  <si>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</si>
  <si>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</si>
  <si>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</si>
  <si>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</si>
  <si>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</si>
  <si>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</si>
  <si>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</si>
  <si>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</si>
  <si>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</si>
  <si>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</si>
  <si>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Nigeria</t>
  </si>
  <si>
    <t>NG</t>
  </si>
  <si>
    <t>ZA</t>
  </si>
  <si>
    <t>CA</t>
  </si>
  <si>
    <t>US</t>
  </si>
  <si>
    <t>GL</t>
  </si>
  <si>
    <t>MX</t>
  </si>
  <si>
    <t>F1</t>
  </si>
  <si>
    <t>AR</t>
  </si>
  <si>
    <t>BR</t>
  </si>
  <si>
    <t>Chile</t>
  </si>
  <si>
    <t>CL</t>
  </si>
  <si>
    <t>Uruguay</t>
  </si>
  <si>
    <t>UY</t>
  </si>
  <si>
    <t>Venezuela</t>
  </si>
  <si>
    <t>VE</t>
  </si>
  <si>
    <t>F2</t>
  </si>
  <si>
    <t>Israel</t>
  </si>
  <si>
    <t>IL</t>
  </si>
  <si>
    <t>IR</t>
  </si>
  <si>
    <t>China</t>
  </si>
  <si>
    <t>CN</t>
  </si>
  <si>
    <t>HK</t>
  </si>
  <si>
    <t>IN</t>
  </si>
  <si>
    <t>ID</t>
  </si>
  <si>
    <t>Japan</t>
  </si>
  <si>
    <t>JP</t>
  </si>
  <si>
    <t>KR</t>
  </si>
  <si>
    <t>MY</t>
  </si>
  <si>
    <t>PH</t>
  </si>
  <si>
    <t>SG</t>
  </si>
  <si>
    <t>TW</t>
  </si>
  <si>
    <t>Thailand</t>
  </si>
  <si>
    <t>TH</t>
  </si>
  <si>
    <t>AU</t>
  </si>
  <si>
    <t>NZ</t>
  </si>
  <si>
    <t>A1</t>
  </si>
  <si>
    <t>Malta</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</si>
  <si>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</si>
  <si>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</si>
  <si>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</si>
  <si>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</si>
  <si>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</si>
  <si>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</si>
  <si>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</si>
  <si>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</si>
  <si>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</si>
  <si>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</si>
  <si>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</si>
  <si>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</si>
  <si>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</si>
  <si>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</si>
  <si>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</si>
  <si>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</si>
  <si>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</si>
  <si>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</si>
  <si>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</si>
  <si>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</si>
  <si>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</si>
  <si>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</si>
  <si>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</si>
  <si>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</si>
  <si>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</si>
  <si>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</si>
  <si>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</si>
  <si>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</si>
  <si>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</si>
  <si>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</si>
  <si>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</si>
  <si>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</si>
  <si>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</si>
  <si>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</si>
  <si>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</si>
  <si>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</si>
  <si>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</si>
  <si>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</si>
  <si>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</si>
  <si>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</si>
  <si>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</si>
  <si>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</si>
  <si>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</si>
  <si>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</si>
  <si>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</si>
  <si>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</si>
  <si>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</si>
  <si>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</si>
  <si>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</si>
  <si>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</si>
  <si>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</si>
  <si>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</si>
  <si>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</si>
  <si>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</si>
  <si>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</si>
  <si>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</si>
  <si>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</si>
  <si>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</si>
  <si>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</si>
  <si>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</si>
  <si>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</si>
  <si>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</si>
  <si>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</si>
  <si>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</si>
  <si>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</si>
  <si>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</si>
  <si>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</si>
  <si>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</si>
  <si>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</si>
  <si>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</si>
  <si>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</si>
  <si>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</si>
  <si>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</si>
  <si>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</si>
  <si>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</si>
  <si>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</si>
  <si>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</si>
  <si>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</si>
  <si>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</si>
  <si>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</si>
  <si>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</si>
  <si>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</si>
  <si>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</si>
  <si>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</si>
  <si>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</si>
  <si>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</si>
  <si>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</si>
  <si>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</si>
  <si>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</si>
  <si>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</si>
  <si>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</si>
  <si>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</si>
  <si>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</si>
  <si>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</si>
  <si>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</si>
  <si>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</si>
  <si>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</si>
  <si>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</si>
  <si>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</si>
  <si>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</si>
  <si>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</si>
  <si>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</si>
  <si>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</si>
  <si>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</si>
  <si>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</si>
  <si>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</si>
  <si>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</si>
  <si>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</si>
  <si>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</si>
  <si>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</si>
  <si>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</si>
  <si>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</si>
  <si>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</si>
  <si>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</si>
  <si>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</si>
  <si>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</si>
  <si>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</si>
  <si>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</si>
  <si>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</si>
  <si>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</si>
  <si>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</si>
  <si>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</si>
  <si>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</si>
  <si>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</si>
  <si>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</si>
  <si>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</si>
  <si>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</si>
  <si>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</si>
  <si>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</si>
  <si>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</si>
  <si>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</si>
  <si>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</si>
  <si>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</si>
  <si>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</si>
  <si>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</si>
  <si>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</si>
  <si>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</si>
  <si>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</si>
  <si>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</si>
  <si>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</si>
  <si>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</si>
  <si>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</si>
  <si>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</si>
  <si>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</si>
  <si>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</si>
  <si>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</si>
  <si>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</si>
  <si>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</si>
  <si>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</si>
  <si>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</si>
  <si>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</si>
  <si>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</si>
  <si>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</si>
  <si>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</si>
  <si>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</si>
  <si>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</si>
  <si>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</si>
  <si>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</si>
  <si>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</si>
  <si>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</si>
  <si>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</si>
  <si>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</si>
  <si>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Palau</t>
  </si>
  <si>
    <t>PW</t>
  </si>
  <si>
    <t>PG</t>
  </si>
  <si>
    <t>PN</t>
  </si>
  <si>
    <t>AQ</t>
  </si>
  <si>
    <t>BV</t>
  </si>
  <si>
    <t>GS</t>
  </si>
  <si>
    <t>TF</t>
  </si>
  <si>
    <t>SB</t>
  </si>
  <si>
    <t>Tonga</t>
  </si>
  <si>
    <t>TO</t>
  </si>
  <si>
    <t>Tuvalu</t>
  </si>
  <si>
    <t>TV</t>
  </si>
  <si>
    <t>Vanuatu</t>
  </si>
  <si>
    <t>VU</t>
  </si>
  <si>
    <t>Samoa</t>
  </si>
  <si>
    <t>WS</t>
  </si>
  <si>
    <t>WF</t>
  </si>
  <si>
    <t>Andorra</t>
  </si>
  <si>
    <t>Anguilla</t>
  </si>
  <si>
    <t>Barbados</t>
  </si>
  <si>
    <t>Bahrain</t>
  </si>
  <si>
    <t>Bermuda</t>
  </si>
  <si>
    <t>Bahamas</t>
  </si>
  <si>
    <t>Belize</t>
  </si>
  <si>
    <t>Dominica</t>
  </si>
  <si>
    <t>Guernsey</t>
  </si>
  <si>
    <t>Gibraltar</t>
  </si>
  <si>
    <t>Jersey</t>
  </si>
  <si>
    <t>Liberia</t>
  </si>
  <si>
    <t>Montserrat</t>
  </si>
  <si>
    <t>3.</t>
  </si>
  <si>
    <t>4.</t>
  </si>
  <si>
    <t>5.</t>
  </si>
  <si>
    <t>8.</t>
  </si>
  <si>
    <t>9.</t>
  </si>
  <si>
    <t>Malta (1)</t>
  </si>
  <si>
    <t>Portugal (1)</t>
  </si>
  <si>
    <t>$eod</t>
  </si>
  <si>
    <t>Malaysia (1)</t>
  </si>
  <si>
    <t>Start</t>
  </si>
  <si>
    <t>Taiwan (1)</t>
  </si>
  <si>
    <t>1.</t>
  </si>
  <si>
    <t>2.</t>
  </si>
  <si>
    <t>6.</t>
  </si>
  <si>
    <t>7.</t>
  </si>
  <si>
    <t>Montenegro</t>
  </si>
  <si>
    <t>San Marino</t>
  </si>
  <si>
    <t>Ukraine</t>
  </si>
  <si>
    <t>Benin</t>
  </si>
  <si>
    <t>Burkina Faso</t>
  </si>
  <si>
    <t>Burundi</t>
  </si>
  <si>
    <t>Eritrea</t>
  </si>
  <si>
    <t>Gambia</t>
  </si>
  <si>
    <t>Ghana</t>
  </si>
  <si>
    <t>Guinea</t>
  </si>
  <si>
    <t>Guinea-Bissau</t>
  </si>
  <si>
    <t>Lesotho</t>
  </si>
  <si>
    <t>Malawi</t>
  </si>
  <si>
    <t>Mali</t>
  </si>
  <si>
    <t>Namibia</t>
  </si>
  <si>
    <t>Niger</t>
  </si>
  <si>
    <t>Senegal</t>
  </si>
  <si>
    <t>Sierra Leone</t>
  </si>
  <si>
    <t>Somalia</t>
  </si>
  <si>
    <t>Sudan</t>
  </si>
  <si>
    <t>Togo</t>
  </si>
  <si>
    <t>Uganda</t>
  </si>
  <si>
    <t>Aruba</t>
  </si>
  <si>
    <t>Costa Rica</t>
  </si>
  <si>
    <t>El Salvador</t>
  </si>
  <si>
    <t>Guatemala</t>
  </si>
  <si>
    <t>Haiti</t>
  </si>
  <si>
    <t>Guyana</t>
  </si>
  <si>
    <t>Paraguay</t>
  </si>
  <si>
    <t>Peru</t>
  </si>
  <si>
    <t>Kuwait</t>
  </si>
  <si>
    <t>Afghanistan</t>
  </si>
  <si>
    <t>Bhutan</t>
  </si>
  <si>
    <t>Laos</t>
  </si>
  <si>
    <t>Myanmar</t>
  </si>
  <si>
    <t>Nepal</t>
  </si>
  <si>
    <t>Pakistan</t>
  </si>
  <si>
    <t>Sri Lanka</t>
  </si>
  <si>
    <t>Turkmenistan</t>
  </si>
  <si>
    <t>SS</t>
  </si>
  <si>
    <t>BQ</t>
  </si>
  <si>
    <t>CW</t>
  </si>
  <si>
    <t>Curaçao</t>
  </si>
  <si>
    <t>SX</t>
  </si>
  <si>
    <t>B1</t>
  </si>
  <si>
    <t>B2</t>
  </si>
  <si>
    <t>B3</t>
  </si>
  <si>
    <t>B4</t>
  </si>
  <si>
    <t xml:space="preserve"> </t>
  </si>
  <si>
    <t>Codes</t>
  </si>
  <si>
    <t>Titel 2008</t>
  </si>
  <si>
    <t>010000</t>
  </si>
  <si>
    <t>020000</t>
  </si>
  <si>
    <t>030000</t>
  </si>
  <si>
    <t>050000</t>
  </si>
  <si>
    <t>060000</t>
  </si>
  <si>
    <t>070000</t>
  </si>
  <si>
    <t>080000</t>
  </si>
  <si>
    <t>090000</t>
  </si>
  <si>
    <t>Allgemein</t>
  </si>
  <si>
    <t>1.1</t>
  </si>
  <si>
    <t>1.2</t>
  </si>
  <si>
    <t>1.3</t>
  </si>
  <si>
    <t>1.4</t>
  </si>
  <si>
    <t>1.5</t>
  </si>
  <si>
    <t>1.6</t>
  </si>
  <si>
    <t>1.7</t>
  </si>
  <si>
    <t>6.1</t>
  </si>
  <si>
    <t>6.2</t>
  </si>
  <si>
    <t>7.3</t>
  </si>
  <si>
    <t>7.4</t>
  </si>
  <si>
    <t>7.5</t>
  </si>
  <si>
    <t>Ok</t>
  </si>
  <si>
    <t>A2</t>
  </si>
  <si>
    <t>A4</t>
  </si>
  <si>
    <t>A1 - A4</t>
  </si>
  <si>
    <t>Anzahl Werte Werte</t>
  </si>
  <si>
    <t>Anzahl Werte</t>
  </si>
  <si>
    <t>nicht ausfüllen</t>
  </si>
  <si>
    <t>Angola (1)</t>
  </si>
  <si>
    <t>Mauritius (1)</t>
  </si>
  <si>
    <t>Honduras (1)</t>
  </si>
  <si>
    <t>Nicaragua (1)</t>
  </si>
  <si>
    <t>Panama (1)</t>
  </si>
  <si>
    <t>Grenada (1)</t>
  </si>
  <si>
    <t>Ecuador (1)</t>
  </si>
  <si>
    <t>Oman (1)</t>
  </si>
  <si>
    <t>Tokelau</t>
  </si>
  <si>
    <t>Timor-Leste (1)</t>
  </si>
  <si>
    <t>Angola</t>
  </si>
  <si>
    <t>Mauritius</t>
  </si>
  <si>
    <t>Oman</t>
  </si>
  <si>
    <t>Malaysia</t>
  </si>
  <si>
    <t>Taiwan</t>
  </si>
  <si>
    <t>Timor-Leste</t>
  </si>
  <si>
    <t>https://surveys.snb.ch</t>
  </si>
  <si>
    <t>Grenada</t>
  </si>
  <si>
    <t>Honduras</t>
  </si>
  <si>
    <t>Ecuador</t>
  </si>
  <si>
    <t>Panama</t>
  </si>
  <si>
    <t>Nicaragua</t>
  </si>
  <si>
    <t>Côte d'Ivoire</t>
  </si>
  <si>
    <t>Iran</t>
  </si>
  <si>
    <t>Brunei Darussalam</t>
  </si>
  <si>
    <t>8.0</t>
  </si>
  <si>
    <t>Metadata</t>
  </si>
  <si>
    <t>Overview</t>
  </si>
  <si>
    <t>Notes</t>
  </si>
  <si>
    <t>BRNCH_Codes</t>
  </si>
  <si>
    <t>CNTR_List</t>
  </si>
  <si>
    <t>INP50</t>
  </si>
  <si>
    <t>INP05</t>
  </si>
  <si>
    <t>INP10</t>
  </si>
  <si>
    <t>INP20</t>
  </si>
  <si>
    <t>INP30</t>
  </si>
  <si>
    <t>INP40</t>
  </si>
  <si>
    <t>INP60</t>
  </si>
  <si>
    <t>INP</t>
  </si>
  <si>
    <t>7.1 / 7.2</t>
  </si>
  <si>
    <t>7.3 / 7.4</t>
  </si>
  <si>
    <t>9.5 / 9.6</t>
  </si>
  <si>
    <t>9.7 / 9.8</t>
  </si>
  <si>
    <t>10.</t>
  </si>
  <si>
    <t>S1</t>
  </si>
  <si>
    <t>O1</t>
  </si>
  <si>
    <t>4.1</t>
  </si>
  <si>
    <t>4.3</t>
  </si>
  <si>
    <t>4.4</t>
  </si>
  <si>
    <t>5.1</t>
  </si>
  <si>
    <t>5.2</t>
  </si>
  <si>
    <t>5.3</t>
  </si>
  <si>
    <t>9.5</t>
  </si>
  <si>
    <t>9.6</t>
  </si>
  <si>
    <t>9.7</t>
  </si>
  <si>
    <t>9.8</t>
  </si>
  <si>
    <t>9.9</t>
  </si>
  <si>
    <t>10.1</t>
  </si>
  <si>
    <t>10.2</t>
  </si>
  <si>
    <t>10.3</t>
  </si>
  <si>
    <t>F4</t>
  </si>
  <si>
    <t>A5</t>
  </si>
  <si>
    <t>A7</t>
  </si>
  <si>
    <t>S3</t>
  </si>
  <si>
    <t>S6</t>
  </si>
  <si>
    <t>INP05-INP60</t>
  </si>
  <si>
    <t>CH</t>
  </si>
  <si>
    <t>Liechtenstein</t>
  </si>
  <si>
    <t>7.1</t>
  </si>
  <si>
    <t>7.2</t>
  </si>
  <si>
    <t>W12</t>
  </si>
  <si>
    <r>
      <rPr>
        <b/>
        <sz val="14"/>
        <color indexed="8"/>
        <rFont val="Arial"/>
        <family val="2"/>
      </rPr>
      <t>Cross-border participations: Annual survey</t>
    </r>
  </si>
  <si>
    <r>
      <rPr>
        <sz val="14"/>
        <color indexed="8"/>
        <rFont val="Arial"/>
        <family val="2"/>
      </rPr>
      <t>Instructions</t>
    </r>
  </si>
  <si>
    <r>
      <rPr>
        <u/>
        <sz val="10"/>
        <color indexed="12"/>
        <rFont val="Arial"/>
        <family val="2"/>
      </rPr>
      <t>1. Using this file</t>
    </r>
  </si>
  <si>
    <r>
      <rPr>
        <u/>
        <sz val="10"/>
        <color indexed="12"/>
        <rFont val="Arial"/>
        <family val="2"/>
      </rPr>
      <t>2. Latest release</t>
    </r>
  </si>
  <si>
    <r>
      <rPr>
        <u/>
        <sz val="10"/>
        <color indexed="12"/>
        <rFont val="Arial"/>
        <family val="2"/>
      </rPr>
      <t>3. Contents of this file</t>
    </r>
  </si>
  <si>
    <r>
      <rPr>
        <u/>
        <sz val="10"/>
        <color indexed="12"/>
        <rFont val="Arial"/>
        <family val="2"/>
      </rPr>
      <t>4. Navigating through the file</t>
    </r>
  </si>
  <si>
    <r>
      <rPr>
        <u/>
        <sz val="10"/>
        <color indexed="12"/>
        <rFont val="Arial"/>
        <family val="2"/>
      </rPr>
      <t>5. Completing the forms</t>
    </r>
  </si>
  <si>
    <r>
      <rPr>
        <u/>
        <sz val="10"/>
        <color indexed="12"/>
        <rFont val="Arial"/>
        <family val="2"/>
      </rPr>
      <t>6. Consistency checks: Dealing with error messages and warnings</t>
    </r>
  </si>
  <si>
    <r>
      <rPr>
        <sz val="14"/>
        <color indexed="8"/>
        <rFont val="Arial"/>
        <family val="2"/>
      </rPr>
      <t>1. Using this file</t>
    </r>
  </si>
  <si>
    <r>
      <rPr>
        <sz val="14"/>
        <rFont val="Arial"/>
        <family val="2"/>
      </rPr>
      <t>2. Latest release</t>
    </r>
  </si>
  <si>
    <r>
      <rPr>
        <sz val="10"/>
        <rFont val="Arial"/>
        <family val="2"/>
      </rPr>
      <t>This is release number:</t>
    </r>
  </si>
  <si>
    <r>
      <rPr>
        <sz val="10"/>
        <color theme="1"/>
        <rFont val="Arial"/>
        <family val="2"/>
      </rPr>
      <t>For more information, go to:</t>
    </r>
  </si>
  <si>
    <r>
      <rPr>
        <sz val="14"/>
        <color indexed="8"/>
        <rFont val="Arial"/>
        <family val="2"/>
      </rPr>
      <t>3. Contents of this file</t>
    </r>
  </si>
  <si>
    <r>
      <rPr>
        <sz val="10"/>
        <color theme="1"/>
        <rFont val="Arial"/>
        <family val="2"/>
      </rPr>
      <t>This Excel file contains the following worksheets:</t>
    </r>
  </si>
  <si>
    <r>
      <rPr>
        <b/>
        <sz val="10"/>
        <color indexed="8"/>
        <rFont val="Arial"/>
        <family val="2"/>
      </rPr>
      <t xml:space="preserve">Worksheet	</t>
    </r>
  </si>
  <si>
    <r>
      <rPr>
        <b/>
        <sz val="10"/>
        <color indexed="8"/>
        <rFont val="Arial"/>
        <family val="2"/>
      </rPr>
      <t>Contents</t>
    </r>
  </si>
  <si>
    <r>
      <rPr>
        <sz val="10"/>
        <color theme="1"/>
        <rFont val="Arial"/>
        <family val="2"/>
      </rPr>
      <t>Instructions</t>
    </r>
  </si>
  <si>
    <r>
      <rPr>
        <sz val="10"/>
        <color theme="1"/>
        <rFont val="Arial"/>
        <family val="2"/>
      </rPr>
      <t xml:space="preserve"> - Enter your code, the reporting date and your contact details.  
 - Specify whether this is an irregular data submission.
     Correction: The submission contains corrected data. 
     Test: The submission is a test.
 - Overview of the results of the consistency checks.
 - SNB contact details.
</t>
    </r>
  </si>
  <si>
    <r>
      <rPr>
        <sz val="10"/>
        <color theme="1"/>
        <rFont val="Arial"/>
        <family val="2"/>
      </rPr>
      <t>- Master data (company details, company status, control of company, accounting standard)
- Questions to determine which forms should be completed</t>
    </r>
  </si>
  <si>
    <r>
      <rPr>
        <sz val="10"/>
        <color theme="1"/>
        <rFont val="Arial"/>
        <family val="2"/>
      </rPr>
      <t>- Overview of the forms to be completed
- Your comments on the survey
- Survey summary</t>
    </r>
  </si>
  <si>
    <r>
      <rPr>
        <b/>
        <sz val="10"/>
        <color indexed="8"/>
        <rFont val="Arial"/>
        <family val="2"/>
      </rPr>
      <t xml:space="preserve">To enter data, use worksheets INP05 to INP60. </t>
    </r>
  </si>
  <si>
    <r>
      <rPr>
        <sz val="10"/>
        <color theme="1"/>
        <rFont val="Arial"/>
        <family val="2"/>
      </rPr>
      <t>Country list</t>
    </r>
  </si>
  <si>
    <r>
      <rPr>
        <sz val="10"/>
        <color theme="1"/>
        <rFont val="Arial"/>
        <family val="2"/>
      </rPr>
      <t>To make the worksheets easier to view, you can filter according to individual countries and/or groups of countries.</t>
    </r>
  </si>
  <si>
    <r>
      <rPr>
        <sz val="10"/>
        <color theme="1"/>
        <rFont val="Arial"/>
        <family val="2"/>
      </rPr>
      <t>Notes</t>
    </r>
  </si>
  <si>
    <r>
      <rPr>
        <u/>
        <sz val="10"/>
        <color indexed="12"/>
        <rFont val="Arial"/>
        <family val="2"/>
      </rPr>
      <t>1. General remarks</t>
    </r>
  </si>
  <si>
    <r>
      <rPr>
        <sz val="10"/>
        <color theme="1"/>
        <rFont val="Arial"/>
        <family val="2"/>
      </rPr>
      <t>Purpose of survey; legal basis; reporting institutions; reporting period; submission deadline; confidentiality and data protection.</t>
    </r>
  </si>
  <si>
    <r>
      <rPr>
        <u/>
        <sz val="10"/>
        <color indexed="12"/>
        <rFont val="Arial"/>
        <family val="2"/>
      </rPr>
      <t>2. Notes on basic data</t>
    </r>
  </si>
  <si>
    <r>
      <rPr>
        <sz val="10"/>
        <color theme="1"/>
        <rFont val="Arial"/>
        <family val="2"/>
      </rPr>
      <t xml:space="preserve">This contains further information on the definition of countries (geographical breakdown), financial centres and international organisations. </t>
    </r>
  </si>
  <si>
    <r>
      <rPr>
        <sz val="10"/>
        <color theme="1"/>
        <rFont val="Arial"/>
        <family val="2"/>
      </rPr>
      <t>Industry codes</t>
    </r>
  </si>
  <si>
    <r>
      <rPr>
        <sz val="10"/>
        <color theme="1"/>
        <rFont val="Arial"/>
        <family val="2"/>
      </rPr>
      <t>Forms for data entry</t>
    </r>
  </si>
  <si>
    <r>
      <rPr>
        <sz val="14"/>
        <color indexed="8"/>
        <rFont val="Arial"/>
        <family val="2"/>
      </rPr>
      <t>4. Navigating through the file</t>
    </r>
  </si>
  <si>
    <r>
      <rPr>
        <sz val="10"/>
        <rFont val="Arial"/>
        <family val="2"/>
      </rPr>
      <t xml:space="preserve">This Excel file contains a number of worksheets. </t>
    </r>
    <r>
      <rPr>
        <sz val="10"/>
        <rFont val="Arial"/>
        <family val="2"/>
      </rPr>
      <t xml:space="preserve">To switch from one worksheet to another, click on the relevant </t>
    </r>
    <r>
      <rPr>
        <b/>
        <sz val="10"/>
        <rFont val="Arial"/>
        <family val="2"/>
      </rPr>
      <t>worksheet tab</t>
    </r>
    <r>
      <rPr>
        <sz val="10"/>
        <rFont val="Arial"/>
        <family val="2"/>
      </rPr>
      <t>.</t>
    </r>
    <r>
      <rPr>
        <sz val="10"/>
        <color theme="1"/>
        <rFont val="Arial"/>
        <family val="2"/>
      </rPr>
      <t xml:space="preserve"> The worksheets contain hyperlinks (highlighted in blue), which you can use to move directly to other items within the file. </t>
    </r>
  </si>
  <si>
    <r>
      <rPr>
        <b/>
        <sz val="10"/>
        <rFont val="Arial"/>
        <family val="2"/>
      </rPr>
      <t>Please begin with the Start worksheet and then continue with the basic data in the Metadata worksheet. The Overview worksheet will then highlight the forms that you are required to complete. When you are finished, please take another look at the Start worksheet to check that your report has no errors.</t>
    </r>
  </si>
  <si>
    <r>
      <rPr>
        <sz val="14"/>
        <color indexed="8"/>
        <rFont val="Arial"/>
        <family val="2"/>
      </rPr>
      <t>5. Completing the forms</t>
    </r>
  </si>
  <si>
    <r>
      <rPr>
        <sz val="10"/>
        <rFont val="Arial"/>
        <family val="2"/>
      </rPr>
      <t xml:space="preserve">The forms are divided into a number of worksheets, labelled INP05.MELD to INP60.MELD. </t>
    </r>
  </si>
  <si>
    <r>
      <t>For both inflows and outflows of funds,</t>
    </r>
    <r>
      <rPr>
        <b/>
        <sz val="10"/>
        <rFont val="Arial"/>
        <family val="2"/>
      </rPr>
      <t xml:space="preserve"> positive</t>
    </r>
    <r>
      <rPr>
        <sz val="10"/>
        <rFont val="Arial"/>
        <family val="2"/>
      </rPr>
      <t xml:space="preserve"> values should be reported. If a negative value is entered, an error message will appear (cf. also ‘Consistency checks’).</t>
    </r>
  </si>
  <si>
    <r>
      <rPr>
        <sz val="10"/>
        <color theme="1"/>
        <rFont val="Arial"/>
        <family val="2"/>
      </rPr>
      <t>Press Tab to move from field to field. Some fields are protected, e.g. those containing calculated totals.</t>
    </r>
  </si>
  <si>
    <r>
      <rPr>
        <sz val="10"/>
        <color theme="1"/>
        <rFont val="Arial"/>
        <family val="2"/>
      </rPr>
      <t>Data entry field</t>
    </r>
  </si>
  <si>
    <r>
      <rPr>
        <sz val="10"/>
        <color theme="1"/>
        <rFont val="Arial"/>
        <family val="2"/>
      </rPr>
      <t>Calculation field</t>
    </r>
  </si>
  <si>
    <r>
      <rPr>
        <sz val="10"/>
        <color theme="1"/>
        <rFont val="Arial"/>
        <family val="2"/>
      </rPr>
      <t>Protected field</t>
    </r>
  </si>
  <si>
    <r>
      <rPr>
        <sz val="10"/>
        <color theme="1"/>
        <rFont val="Arial"/>
        <family val="2"/>
      </rPr>
      <t>Please leave blank</t>
    </r>
  </si>
  <si>
    <r>
      <rPr>
        <sz val="10"/>
        <color theme="1"/>
        <rFont val="Arial"/>
        <family val="2"/>
      </rPr>
      <t>Consistency check</t>
    </r>
  </si>
  <si>
    <r>
      <rPr>
        <i/>
        <sz val="10"/>
        <color indexed="8"/>
        <rFont val="Arial"/>
        <family val="2"/>
      </rPr>
      <t>Data can be entered in this field</t>
    </r>
  </si>
  <si>
    <r>
      <rPr>
        <i/>
        <sz val="10"/>
        <color indexed="8"/>
        <rFont val="Arial"/>
        <family val="2"/>
      </rPr>
      <t>No data can be entered</t>
    </r>
  </si>
  <si>
    <r>
      <rPr>
        <i/>
        <sz val="11"/>
        <color indexed="8"/>
        <rFont val="Arial"/>
        <family val="2"/>
      </rPr>
      <t>Country selection</t>
    </r>
  </si>
  <si>
    <r>
      <rPr>
        <b/>
        <sz val="10"/>
        <color indexed="8"/>
        <rFont val="Arial"/>
        <family val="2"/>
      </rPr>
      <t>Country groups</t>
    </r>
  </si>
  <si>
    <r>
      <rPr>
        <b/>
        <sz val="10"/>
        <rFont val="Arial"/>
        <family val="2"/>
      </rPr>
      <t>Country</t>
    </r>
  </si>
  <si>
    <r>
      <rPr>
        <b/>
        <sz val="10"/>
        <color indexed="8"/>
        <rFont val="Arial"/>
        <family val="2"/>
      </rPr>
      <t>1. Europe</t>
    </r>
  </si>
  <si>
    <t>Some countries are marked with a footnote symbol (1). This denotes that there is more information on the country definition in the ‘Definitions of countries’ worksheet. The country code is hyperlinked, allowing you to switch directly to the corresponding item in the ‘CNTR_List’ worksheet.</t>
  </si>
  <si>
    <r>
      <rPr>
        <sz val="10"/>
        <color theme="1"/>
        <rFont val="Arial"/>
        <family val="2"/>
      </rPr>
      <t>Example:</t>
    </r>
  </si>
  <si>
    <r>
      <rPr>
        <sz val="10"/>
        <rFont val="Arial"/>
        <family val="2"/>
      </rPr>
      <t>Germany (1)</t>
    </r>
  </si>
  <si>
    <r>
      <rPr>
        <sz val="14"/>
        <color indexed="8"/>
        <rFont val="Arial"/>
        <family val="2"/>
      </rPr>
      <t>6. Consistency checks: Dealing with error messages and warnings</t>
    </r>
  </si>
  <si>
    <r>
      <rPr>
        <i/>
        <sz val="10"/>
        <color indexed="8"/>
        <rFont val="Arial"/>
        <family val="2"/>
      </rPr>
      <t>Consistency checks</t>
    </r>
  </si>
  <si>
    <r>
      <rPr>
        <sz val="10"/>
        <color theme="1"/>
        <rFont val="Arial"/>
        <family val="2"/>
      </rPr>
      <t>Values must not be negative.</t>
    </r>
  </si>
  <si>
    <r>
      <rPr>
        <b/>
        <sz val="10"/>
        <color indexed="10"/>
        <rFont val="Arial"/>
        <family val="2"/>
      </rPr>
      <t>ERROR</t>
    </r>
  </si>
  <si>
    <r>
      <rPr>
        <sz val="10"/>
        <color theme="1"/>
        <rFont val="Arial"/>
        <family val="2"/>
      </rPr>
      <t>Is the value greater than CHF 100 billion?</t>
    </r>
  </si>
  <si>
    <r>
      <rPr>
        <b/>
        <sz val="10"/>
        <color indexed="10"/>
        <rFont val="Arial"/>
        <family val="2"/>
      </rPr>
      <t>WARNING</t>
    </r>
  </si>
  <si>
    <r>
      <rPr>
        <sz val="8"/>
        <color indexed="8"/>
        <rFont val="Arial"/>
        <family val="2"/>
      </rPr>
      <t>Survey</t>
    </r>
  </si>
  <si>
    <r>
      <rPr>
        <sz val="8"/>
        <color indexed="8"/>
        <rFont val="Arial"/>
        <family val="2"/>
      </rPr>
      <t>Form(s)</t>
    </r>
  </si>
  <si>
    <r>
      <rPr>
        <sz val="8"/>
        <color indexed="8"/>
        <rFont val="Arial"/>
        <family val="2"/>
      </rPr>
      <t>Reference date</t>
    </r>
  </si>
  <si>
    <r>
      <rPr>
        <sz val="8"/>
        <color indexed="8"/>
        <rFont val="Arial"/>
        <family val="2"/>
      </rPr>
      <t>Irregular submission</t>
    </r>
  </si>
  <si>
    <r>
      <rPr>
        <b/>
        <sz val="11"/>
        <color indexed="8"/>
        <rFont val="Arial"/>
        <family val="2"/>
      </rPr>
      <t>XXXXXX</t>
    </r>
  </si>
  <si>
    <r>
      <rPr>
        <b/>
        <sz val="11"/>
        <color indexed="8"/>
        <rFont val="Arial"/>
        <family val="2"/>
      </rPr>
      <t>DD.MM.YYYY</t>
    </r>
  </si>
  <si>
    <r>
      <rPr>
        <sz val="14"/>
        <color indexed="8"/>
        <rFont val="Arial"/>
        <family val="2"/>
      </rPr>
      <t>Annual survey</t>
    </r>
  </si>
  <si>
    <r>
      <rPr>
        <b/>
        <sz val="10"/>
        <rFont val="Arial"/>
        <family val="2"/>
      </rPr>
      <t>Contact person details</t>
    </r>
  </si>
  <si>
    <r>
      <rPr>
        <sz val="10"/>
        <color theme="1"/>
        <rFont val="Arial"/>
        <family val="2"/>
      </rPr>
      <t>Name and first name</t>
    </r>
  </si>
  <si>
    <r>
      <rPr>
        <sz val="10"/>
        <color theme="1"/>
        <rFont val="Arial"/>
        <family val="2"/>
      </rPr>
      <t>Company</t>
    </r>
  </si>
  <si>
    <r>
      <rPr>
        <sz val="10"/>
        <color theme="1"/>
        <rFont val="Arial"/>
        <family val="2"/>
      </rPr>
      <t>Department</t>
    </r>
  </si>
  <si>
    <r>
      <rPr>
        <sz val="10"/>
        <color theme="1"/>
        <rFont val="Arial"/>
        <family val="2"/>
      </rPr>
      <t>Street and number</t>
    </r>
  </si>
  <si>
    <r>
      <rPr>
        <sz val="10"/>
        <color theme="1"/>
        <rFont val="Arial"/>
        <family val="2"/>
      </rPr>
      <t>Postal code</t>
    </r>
  </si>
  <si>
    <r>
      <rPr>
        <sz val="10"/>
        <color theme="1"/>
        <rFont val="Arial"/>
        <family val="2"/>
      </rPr>
      <t>Town</t>
    </r>
  </si>
  <si>
    <r>
      <rPr>
        <sz val="10"/>
        <color theme="1"/>
        <rFont val="Arial"/>
        <family val="2"/>
      </rPr>
      <t>Telephone</t>
    </r>
  </si>
  <si>
    <r>
      <rPr>
        <sz val="10"/>
        <color theme="1"/>
        <rFont val="Arial"/>
        <family val="2"/>
      </rPr>
      <t>E-mail</t>
    </r>
  </si>
  <si>
    <r>
      <rPr>
        <sz val="10"/>
        <color theme="1"/>
        <rFont val="Arial"/>
        <family val="2"/>
      </rPr>
      <t>Please complete</t>
    </r>
  </si>
  <si>
    <r>
      <rPr>
        <sz val="10"/>
        <color theme="1"/>
        <rFont val="Arial"/>
        <family val="2"/>
      </rPr>
      <t>Basic data to determine which forms should be completed</t>
    </r>
  </si>
  <si>
    <r>
      <rPr>
        <u/>
        <sz val="10"/>
        <color indexed="12"/>
        <rFont val="Arial"/>
        <family val="2"/>
      </rPr>
      <t>Basic data</t>
    </r>
  </si>
  <si>
    <r>
      <rPr>
        <u/>
        <sz val="10"/>
        <color indexed="12"/>
        <rFont val="Arial"/>
        <family val="2"/>
      </rPr>
      <t>Consistency checks (calculation checks)</t>
    </r>
  </si>
  <si>
    <r>
      <rPr>
        <sz val="10"/>
        <color theme="1"/>
        <rFont val="Arial"/>
        <family val="2"/>
      </rPr>
      <t>Procedure after completing the survey:</t>
    </r>
  </si>
  <si>
    <r>
      <rPr>
        <b/>
        <sz val="10"/>
        <color indexed="8"/>
        <rFont val="Arial"/>
        <family val="2"/>
      </rPr>
      <t>Worksheet</t>
    </r>
  </si>
  <si>
    <t>Please read the instructions before proceeding</t>
  </si>
  <si>
    <t>Basic data</t>
  </si>
  <si>
    <r>
      <rPr>
        <sz val="10"/>
        <color theme="1"/>
        <rFont val="Arial"/>
        <family val="2"/>
      </rPr>
      <t>Have you entered your code?</t>
    </r>
  </si>
  <si>
    <r>
      <rPr>
        <sz val="10"/>
        <color theme="1"/>
        <rFont val="Arial"/>
        <family val="2"/>
      </rPr>
      <t>Master data to determine which forms should be completed</t>
    </r>
  </si>
  <si>
    <r>
      <rPr>
        <sz val="10"/>
        <color indexed="8"/>
        <rFont val="Arial"/>
        <family val="2"/>
      </rPr>
      <t>Swiss National Bank</t>
    </r>
  </si>
  <si>
    <r>
      <rPr>
        <sz val="10"/>
        <color theme="1"/>
        <rFont val="Arial"/>
        <family val="2"/>
      </rPr>
      <t>Questions regarding contents of the survey:</t>
    </r>
  </si>
  <si>
    <r>
      <rPr>
        <sz val="10"/>
        <color theme="1"/>
        <rFont val="Arial"/>
        <family val="2"/>
      </rPr>
      <t>Balance of Payments</t>
    </r>
  </si>
  <si>
    <r>
      <rPr>
        <sz val="10"/>
        <color indexed="8"/>
        <rFont val="Arial"/>
        <family val="2"/>
      </rPr>
      <t>P.O. Box</t>
    </r>
  </si>
  <si>
    <r>
      <rPr>
        <sz val="10"/>
        <color indexed="8"/>
        <rFont val="Arial"/>
        <family val="2"/>
      </rPr>
      <t>CH-8022 Zurich</t>
    </r>
  </si>
  <si>
    <r>
      <rPr>
        <sz val="10"/>
        <color theme="1"/>
        <rFont val="Arial"/>
        <family val="2"/>
      </rPr>
      <t>Questions regarding forms in Excel format:</t>
    </r>
  </si>
  <si>
    <t xml:space="preserve"> -&gt; Press Tab to move from field to field</t>
  </si>
  <si>
    <r>
      <rPr>
        <sz val="10"/>
        <color theme="1"/>
        <rFont val="Arial"/>
        <family val="2"/>
      </rPr>
      <t>Survey</t>
    </r>
  </si>
  <si>
    <r>
      <rPr>
        <sz val="10"/>
        <color theme="1"/>
        <rFont val="Arial"/>
        <family val="2"/>
      </rPr>
      <t>Survey section</t>
    </r>
  </si>
  <si>
    <r>
      <rPr>
        <sz val="10"/>
        <color theme="1"/>
        <rFont val="Arial"/>
        <family val="2"/>
      </rPr>
      <t>Code</t>
    </r>
  </si>
  <si>
    <r>
      <rPr>
        <sz val="10"/>
        <color theme="1"/>
        <rFont val="Arial"/>
        <family val="2"/>
      </rPr>
      <t>Reference date</t>
    </r>
  </si>
  <si>
    <r>
      <rPr>
        <sz val="14"/>
        <color indexed="8"/>
        <rFont val="Arial"/>
        <family val="2"/>
      </rPr>
      <t>Basic data</t>
    </r>
  </si>
  <si>
    <r>
      <rPr>
        <b/>
        <sz val="12"/>
        <color indexed="8"/>
        <rFont val="Arial"/>
        <family val="2"/>
      </rPr>
      <t>1. Master data</t>
    </r>
  </si>
  <si>
    <r>
      <rPr>
        <b/>
        <sz val="10"/>
        <rFont val="Arial"/>
        <family val="2"/>
      </rPr>
      <t>1.1 Company details</t>
    </r>
  </si>
  <si>
    <t>Company’s registered address</t>
  </si>
  <si>
    <t>Identification Number for Businesses (UID)</t>
  </si>
  <si>
    <r>
      <rPr>
        <b/>
        <sz val="10"/>
        <rFont val="Arial"/>
        <family val="2"/>
      </rPr>
      <t>1.2 Establishment of new company, takeover, merger, liquidation</t>
    </r>
  </si>
  <si>
    <r>
      <rPr>
        <b/>
        <sz val="10"/>
        <rFont val="Arial"/>
        <family val="2"/>
      </rPr>
      <t>1.3 Information on report</t>
    </r>
  </si>
  <si>
    <r>
      <rPr>
        <sz val="10"/>
        <color theme="1"/>
        <rFont val="Arial"/>
        <family val="2"/>
      </rPr>
      <t>Which accounting standard was used for this report?</t>
    </r>
  </si>
  <si>
    <r>
      <rPr>
        <b/>
        <sz val="10"/>
        <rFont val="Arial"/>
        <family val="2"/>
      </rPr>
      <t>1.4 Annual result</t>
    </r>
  </si>
  <si>
    <r>
      <rPr>
        <sz val="10"/>
        <color theme="1"/>
        <rFont val="Arial"/>
        <family val="2"/>
      </rPr>
      <t>What is your company’s reference date for its annual result?</t>
    </r>
  </si>
  <si>
    <r>
      <rPr>
        <sz val="10"/>
        <color theme="1"/>
        <rFont val="Arial"/>
        <family val="2"/>
      </rPr>
      <t>Reference date:</t>
    </r>
  </si>
  <si>
    <r>
      <rPr>
        <sz val="10"/>
        <color theme="1"/>
        <rFont val="Arial"/>
        <family val="2"/>
      </rPr>
      <t xml:space="preserve">YES  </t>
    </r>
  </si>
  <si>
    <r>
      <rPr>
        <sz val="10"/>
        <color theme="1"/>
        <rFont val="Arial"/>
        <family val="2"/>
      </rPr>
      <t xml:space="preserve">NO </t>
    </r>
  </si>
  <si>
    <t>2.2 Industry</t>
  </si>
  <si>
    <r>
      <rPr>
        <sz val="10"/>
        <rFont val="Arial"/>
        <family val="2"/>
      </rPr>
      <t>A3</t>
    </r>
  </si>
  <si>
    <r>
      <rPr>
        <b/>
        <sz val="10"/>
        <color indexed="8"/>
        <rFont val="Arial"/>
        <family val="2"/>
      </rPr>
      <t>Question_1.2</t>
    </r>
  </si>
  <si>
    <r>
      <rPr>
        <sz val="10"/>
        <color theme="1"/>
        <rFont val="Arial"/>
        <family val="2"/>
      </rPr>
      <t>No, none of the statements apply.</t>
    </r>
  </si>
  <si>
    <r>
      <rPr>
        <sz val="10"/>
        <color theme="1"/>
        <rFont val="Arial"/>
        <family val="2"/>
      </rPr>
      <t>Your company is new.</t>
    </r>
  </si>
  <si>
    <r>
      <rPr>
        <sz val="10"/>
        <color theme="1"/>
        <rFont val="Arial"/>
        <family val="2"/>
      </rPr>
      <t>Your company merged with another company.</t>
    </r>
  </si>
  <si>
    <r>
      <rPr>
        <sz val="10"/>
        <color theme="1"/>
        <rFont val="Arial"/>
        <family val="2"/>
      </rPr>
      <t>Your company was taken over.</t>
    </r>
  </si>
  <si>
    <r>
      <rPr>
        <sz val="10"/>
        <color theme="1"/>
        <rFont val="Arial"/>
        <family val="2"/>
      </rPr>
      <t>Your company went into liquidation.</t>
    </r>
  </si>
  <si>
    <r>
      <rPr>
        <sz val="10"/>
        <color theme="1"/>
        <rFont val="Arial"/>
        <family val="2"/>
      </rPr>
      <t>More than one statement applies.</t>
    </r>
  </si>
  <si>
    <r>
      <rPr>
        <sz val="10"/>
        <color theme="1"/>
        <rFont val="Arial"/>
        <family val="2"/>
      </rPr>
      <t>Swiss GAAP FER</t>
    </r>
  </si>
  <si>
    <r>
      <rPr>
        <sz val="10"/>
        <color theme="1"/>
        <rFont val="Arial"/>
        <family val="2"/>
      </rPr>
      <t>International Financial Reporting Standard (IFRS)</t>
    </r>
  </si>
  <si>
    <r>
      <rPr>
        <sz val="10"/>
        <color theme="1"/>
        <rFont val="Arial"/>
        <family val="2"/>
      </rPr>
      <t>Generally Accepted Accounting Principles (US GAAP)</t>
    </r>
  </si>
  <si>
    <r>
      <rPr>
        <sz val="10"/>
        <color theme="1"/>
        <rFont val="Arial"/>
        <family val="2"/>
      </rPr>
      <t>Other</t>
    </r>
  </si>
  <si>
    <r>
      <rPr>
        <b/>
        <sz val="10"/>
        <color indexed="8"/>
        <rFont val="Arial"/>
        <family val="2"/>
      </rPr>
      <t>Number of answers 1</t>
    </r>
  </si>
  <si>
    <r>
      <rPr>
        <b/>
        <sz val="10"/>
        <color indexed="8"/>
        <rFont val="Arial"/>
        <family val="2"/>
      </rPr>
      <t>Number of answers 2</t>
    </r>
  </si>
  <si>
    <r>
      <rPr>
        <sz val="14"/>
        <color indexed="8"/>
        <rFont val="Arial"/>
        <family val="2"/>
      </rPr>
      <t>Overview</t>
    </r>
  </si>
  <si>
    <r>
      <rPr>
        <sz val="10"/>
        <rFont val="Arial"/>
        <family val="2"/>
      </rPr>
      <t>Please complete the survey sections that are marked in the ‘To be completed’ column. Click on the links in the column headed ‘Title’ to go to the corresponding worksheet.</t>
    </r>
  </si>
  <si>
    <r>
      <rPr>
        <b/>
        <sz val="10"/>
        <color indexed="8"/>
        <rFont val="Arial"/>
        <family val="2"/>
      </rPr>
      <t>Question</t>
    </r>
  </si>
  <si>
    <r>
      <rPr>
        <b/>
        <sz val="10"/>
        <color indexed="8"/>
        <rFont val="Arial"/>
        <family val="2"/>
      </rPr>
      <t>To be completed</t>
    </r>
  </si>
  <si>
    <r>
      <rPr>
        <b/>
        <sz val="10"/>
        <color indexed="8"/>
        <rFont val="Arial"/>
        <family val="2"/>
      </rPr>
      <t>Title</t>
    </r>
  </si>
  <si>
    <r>
      <rPr>
        <b/>
        <sz val="10"/>
        <color indexed="8"/>
        <rFont val="Arial"/>
        <family val="2"/>
      </rPr>
      <t>Number of values</t>
    </r>
  </si>
  <si>
    <r>
      <rPr>
        <b/>
        <sz val="10"/>
        <color indexed="8"/>
        <rFont val="Arial"/>
        <family val="2"/>
      </rPr>
      <t>Survey completed?</t>
    </r>
  </si>
  <si>
    <r>
      <rPr>
        <sz val="14"/>
        <color indexed="8"/>
        <rFont val="Arial"/>
        <family val="2"/>
      </rPr>
      <t>Comments on survey</t>
    </r>
  </si>
  <si>
    <r>
      <rPr>
        <b/>
        <sz val="10"/>
        <color indexed="8"/>
        <rFont val="Arial"/>
        <family val="2"/>
      </rPr>
      <t>Survey section concerned</t>
    </r>
  </si>
  <si>
    <r>
      <rPr>
        <b/>
        <sz val="10"/>
        <color indexed="8"/>
        <rFont val="Arial"/>
        <family val="2"/>
      </rPr>
      <t>Comment</t>
    </r>
  </si>
  <si>
    <r>
      <rPr>
        <sz val="14"/>
        <color indexed="8"/>
        <rFont val="Arial"/>
        <family val="2"/>
      </rPr>
      <t>Report summary</t>
    </r>
  </si>
  <si>
    <r>
      <rPr>
        <sz val="10"/>
        <color theme="1"/>
        <rFont val="Arial"/>
        <family val="2"/>
      </rPr>
      <t xml:space="preserve">Inflow of funds into Switzerland </t>
    </r>
  </si>
  <si>
    <r>
      <rPr>
        <sz val="10"/>
        <color theme="1"/>
        <rFont val="Arial"/>
        <family val="2"/>
      </rPr>
      <t>Equity capital</t>
    </r>
  </si>
  <si>
    <r>
      <rPr>
        <sz val="10"/>
        <color theme="1"/>
        <rFont val="Arial"/>
        <family val="2"/>
      </rPr>
      <t>Statistically relevant result</t>
    </r>
  </si>
  <si>
    <r>
      <rPr>
        <sz val="10"/>
        <color theme="1"/>
        <rFont val="Arial"/>
        <family val="2"/>
      </rPr>
      <t>Number of staff in Switzerland</t>
    </r>
  </si>
  <si>
    <r>
      <rPr>
        <sz val="10"/>
        <color theme="1"/>
        <rFont val="Arial"/>
        <family val="2"/>
      </rPr>
      <t>Outflow of funds from Switzerland</t>
    </r>
  </si>
  <si>
    <r>
      <rPr>
        <sz val="10"/>
        <color theme="1"/>
        <rFont val="Arial"/>
        <family val="2"/>
      </rPr>
      <t>Repatriation of funds into Switzerland (inflow)</t>
    </r>
  </si>
  <si>
    <r>
      <rPr>
        <sz val="10"/>
        <color theme="1"/>
        <rFont val="Arial"/>
        <family val="2"/>
      </rPr>
      <t>In percent</t>
    </r>
  </si>
  <si>
    <r>
      <rPr>
        <sz val="10"/>
        <color theme="1"/>
        <rFont val="Arial"/>
        <family val="2"/>
      </rPr>
      <t>In CHF millions</t>
    </r>
  </si>
  <si>
    <r>
      <rPr>
        <sz val="10"/>
        <color theme="1"/>
        <rFont val="Arial"/>
        <family val="2"/>
      </rPr>
      <t>Form</t>
    </r>
  </si>
  <si>
    <r>
      <rPr>
        <sz val="10"/>
        <color theme="1"/>
        <rFont val="Arial"/>
        <family val="2"/>
      </rPr>
      <t>Equity capital before profit appropriation</t>
    </r>
  </si>
  <si>
    <r>
      <rPr>
        <sz val="10"/>
        <rFont val="Arial"/>
        <family val="2"/>
      </rPr>
      <t>at end of previous reporting year (=previous year)</t>
    </r>
  </si>
  <si>
    <r>
      <rPr>
        <sz val="10"/>
        <rFont val="Arial"/>
        <family val="2"/>
      </rPr>
      <t>at end of current reporting year (=reference date)</t>
    </r>
  </si>
  <si>
    <r>
      <rPr>
        <sz val="10"/>
        <color theme="1"/>
        <rFont val="Arial"/>
        <family val="2"/>
      </rPr>
      <t>Statistically relevant result in reporting year</t>
    </r>
  </si>
  <si>
    <r>
      <rPr>
        <sz val="10"/>
        <color theme="1"/>
        <rFont val="Arial"/>
        <family val="2"/>
      </rPr>
      <t>Number of staff (headcount) in Switzerland at end of reporting year</t>
    </r>
  </si>
  <si>
    <r>
      <rPr>
        <sz val="10"/>
        <color theme="1"/>
        <rFont val="Arial"/>
        <family val="2"/>
      </rPr>
      <t>Col. 01</t>
    </r>
  </si>
  <si>
    <r>
      <rPr>
        <sz val="10"/>
        <color theme="1"/>
        <rFont val="Arial"/>
        <family val="2"/>
      </rPr>
      <t>Col. 02</t>
    </r>
  </si>
  <si>
    <r>
      <rPr>
        <sz val="10"/>
        <color theme="1"/>
        <rFont val="Arial"/>
        <family val="2"/>
      </rPr>
      <t>Is the value greater than 100,000?</t>
    </r>
  </si>
  <si>
    <r>
      <rPr>
        <sz val="10"/>
        <color theme="1"/>
        <rFont val="Arial"/>
        <family val="2"/>
      </rPr>
      <t>Location</t>
    </r>
  </si>
  <si>
    <r>
      <rPr>
        <sz val="10"/>
        <color theme="1"/>
        <rFont val="Arial"/>
        <family val="2"/>
      </rPr>
      <t>Total equity capital
in CHF millions</t>
    </r>
  </si>
  <si>
    <r>
      <rPr>
        <sz val="10"/>
        <color theme="1"/>
        <rFont val="Arial"/>
        <family val="2"/>
      </rPr>
      <t>Total number of staff (headcount)</t>
    </r>
  </si>
  <si>
    <r>
      <rPr>
        <sz val="10"/>
        <color theme="1"/>
        <rFont val="Arial"/>
        <family val="2"/>
      </rPr>
      <t>Participating interest in equity capital in percent</t>
    </r>
  </si>
  <si>
    <r>
      <rPr>
        <sz val="10"/>
        <color theme="1"/>
        <rFont val="Arial"/>
        <family val="2"/>
      </rPr>
      <t>Col. 03</t>
    </r>
  </si>
  <si>
    <r>
      <rPr>
        <sz val="10"/>
        <color theme="1"/>
        <rFont val="Arial"/>
        <family val="2"/>
      </rPr>
      <t>Col. 04</t>
    </r>
  </si>
  <si>
    <r>
      <rPr>
        <sz val="10"/>
        <color theme="1"/>
        <rFont val="Arial"/>
        <family val="2"/>
      </rPr>
      <t>Col. 05</t>
    </r>
  </si>
  <si>
    <r>
      <rPr>
        <sz val="10"/>
        <rFont val="Arial"/>
        <family val="2"/>
      </rPr>
      <t>Included in this survey (YES/NO)</t>
    </r>
  </si>
  <si>
    <r>
      <rPr>
        <sz val="10"/>
        <rFont val="Arial"/>
        <family val="2"/>
      </rPr>
      <t>Col. 06</t>
    </r>
  </si>
  <si>
    <r>
      <rPr>
        <b/>
        <sz val="10"/>
        <color indexed="10"/>
        <rFont val="Arial"/>
        <family val="2"/>
      </rPr>
      <t>Data missing</t>
    </r>
  </si>
  <si>
    <t>Col. 05
Value &lt;10% or &gt;100%</t>
  </si>
  <si>
    <r>
      <rPr>
        <sz val="10"/>
        <color theme="1"/>
        <rFont val="Arial"/>
        <family val="2"/>
      </rPr>
      <t>Name of investor</t>
    </r>
  </si>
  <si>
    <r>
      <rPr>
        <sz val="10"/>
        <color theme="1"/>
        <rFont val="Arial"/>
        <family val="2"/>
      </rPr>
      <t>Country of domicile of ultimate beneficial owner</t>
    </r>
  </si>
  <si>
    <r>
      <rPr>
        <sz val="10"/>
        <color theme="1"/>
        <rFont val="Arial"/>
        <family val="2"/>
      </rPr>
      <t>Participating interest in equity capital</t>
    </r>
  </si>
  <si>
    <r>
      <rPr>
        <sz val="10"/>
        <color theme="1"/>
        <rFont val="Arial"/>
        <family val="2"/>
      </rPr>
      <t>Name</t>
    </r>
  </si>
  <si>
    <r>
      <rPr>
        <sz val="10"/>
        <color theme="1"/>
        <rFont val="Arial"/>
        <family val="2"/>
      </rPr>
      <t>At end of previous reporting year (=previous year)</t>
    </r>
  </si>
  <si>
    <r>
      <rPr>
        <sz val="10"/>
        <color theme="1"/>
        <rFont val="Arial"/>
        <family val="2"/>
      </rPr>
      <t>At end of current reporting year (=reference date)</t>
    </r>
  </si>
  <si>
    <r>
      <rPr>
        <b/>
        <sz val="10"/>
        <color indexed="30"/>
        <rFont val="Arial"/>
        <family val="2"/>
      </rPr>
      <t>Total for Switzerland</t>
    </r>
  </si>
  <si>
    <t>Col. 04
 &gt;100%</t>
  </si>
  <si>
    <t>Total for Switzerland &gt;= 100%</t>
  </si>
  <si>
    <r>
      <rPr>
        <sz val="10"/>
        <color indexed="9"/>
        <rFont val="Arial"/>
        <family val="2"/>
      </rPr>
      <t>Equity capital (before profit appropriation) at end of previous reporting year by participating interest</t>
    </r>
  </si>
  <si>
    <r>
      <rPr>
        <sz val="10"/>
        <color indexed="9"/>
        <rFont val="Arial"/>
        <family val="2"/>
      </rPr>
      <t>Changes in equity capital during reporting year</t>
    </r>
  </si>
  <si>
    <r>
      <rPr>
        <sz val="10"/>
        <color indexed="9"/>
        <rFont val="Arial"/>
        <family val="2"/>
      </rPr>
      <t>Equity capital (before profit appropriation) at end of current reporting year by participating interest</t>
    </r>
  </si>
  <si>
    <t xml:space="preserve">Country of domicile of immediate 
investor
</t>
  </si>
  <si>
    <r>
      <rPr>
        <sz val="10"/>
        <color theme="1"/>
        <rFont val="Arial"/>
        <family val="2"/>
      </rPr>
      <t>Financial flows in equity capital (by participating interest)</t>
    </r>
  </si>
  <si>
    <r>
      <rPr>
        <sz val="10"/>
        <color theme="1"/>
        <rFont val="Arial"/>
        <family val="2"/>
      </rPr>
      <t>Distribution of dividends to investors</t>
    </r>
  </si>
  <si>
    <r>
      <rPr>
        <sz val="10"/>
        <color theme="1"/>
        <rFont val="Arial"/>
        <family val="2"/>
      </rPr>
      <t>Statistically relevant result (by participating interest)</t>
    </r>
  </si>
  <si>
    <r>
      <rPr>
        <sz val="10"/>
        <color theme="1"/>
        <rFont val="Arial"/>
        <family val="2"/>
      </rPr>
      <t>Other changes      = (13) - (06) - (07) - (11) + (08) + (09) + (10)</t>
    </r>
  </si>
  <si>
    <r>
      <rPr>
        <sz val="10"/>
        <rFont val="Arial"/>
        <family val="2"/>
      </rPr>
      <t>At end of previous reporting year (=previous year)</t>
    </r>
  </si>
  <si>
    <r>
      <rPr>
        <sz val="10"/>
        <rFont val="Arial"/>
        <family val="2"/>
      </rPr>
      <t>At end of current reporting year (=reference date)</t>
    </r>
  </si>
  <si>
    <r>
      <rPr>
        <sz val="10"/>
        <color theme="1"/>
        <rFont val="Arial"/>
        <family val="2"/>
      </rPr>
      <t>Inflow of funds into Switzerland</t>
    </r>
  </si>
  <si>
    <r>
      <rPr>
        <sz val="10"/>
        <color theme="1"/>
        <rFont val="Arial"/>
        <family val="2"/>
      </rPr>
      <t>Non-reclaimable withholding tax on dividends</t>
    </r>
  </si>
  <si>
    <r>
      <rPr>
        <sz val="10"/>
        <color theme="1"/>
        <rFont val="Arial"/>
        <family val="2"/>
      </rPr>
      <t>Col. 06</t>
    </r>
  </si>
  <si>
    <r>
      <rPr>
        <sz val="10"/>
        <color theme="1"/>
        <rFont val="Arial"/>
        <family val="2"/>
      </rPr>
      <t>Col. 07</t>
    </r>
  </si>
  <si>
    <r>
      <rPr>
        <sz val="10"/>
        <color theme="1"/>
        <rFont val="Arial"/>
        <family val="2"/>
      </rPr>
      <t>Col. 08</t>
    </r>
  </si>
  <si>
    <r>
      <rPr>
        <sz val="10"/>
        <color theme="1"/>
        <rFont val="Arial"/>
        <family val="2"/>
      </rPr>
      <t>Col. 09</t>
    </r>
  </si>
  <si>
    <r>
      <rPr>
        <sz val="10"/>
        <color theme="1"/>
        <rFont val="Arial"/>
        <family val="2"/>
      </rPr>
      <t>Col. 10</t>
    </r>
  </si>
  <si>
    <r>
      <rPr>
        <sz val="10"/>
        <color theme="1"/>
        <rFont val="Arial"/>
        <family val="2"/>
      </rPr>
      <t>Col. 11</t>
    </r>
  </si>
  <si>
    <r>
      <rPr>
        <sz val="10"/>
        <color theme="1"/>
        <rFont val="Arial"/>
        <family val="2"/>
      </rPr>
      <t>Col. 12</t>
    </r>
  </si>
  <si>
    <r>
      <rPr>
        <sz val="10"/>
        <color theme="1"/>
        <rFont val="Arial"/>
        <family val="2"/>
      </rPr>
      <t>Col. 13</t>
    </r>
  </si>
  <si>
    <t>Total abroad</t>
  </si>
  <si>
    <t>Total for Switzerland and abroad (INP20+INP30)</t>
  </si>
  <si>
    <t>Held by different investors</t>
  </si>
  <si>
    <t>Total for Switzerland and abroad &gt;= 100%</t>
  </si>
  <si>
    <r>
      <rPr>
        <b/>
        <sz val="10"/>
        <rFont val="Arial"/>
        <family val="2"/>
      </rPr>
      <t>Country of direct participation</t>
    </r>
  </si>
  <si>
    <r>
      <rPr>
        <sz val="10"/>
        <color indexed="8"/>
        <rFont val="Arial"/>
        <family val="2"/>
      </rPr>
      <t>(1) For definition, cf. Country definitions on the CNTR_List worksheet.</t>
    </r>
  </si>
  <si>
    <r>
      <rPr>
        <b/>
        <sz val="10"/>
        <color indexed="8"/>
        <rFont val="Arial"/>
        <family val="2"/>
      </rPr>
      <t>Total of all countries</t>
    </r>
  </si>
  <si>
    <r>
      <rPr>
        <sz val="10"/>
        <color theme="1"/>
        <rFont val="Arial"/>
        <family val="2"/>
      </rPr>
      <t>Distribution of dividends by direct participations</t>
    </r>
  </si>
  <si>
    <r>
      <rPr>
        <sz val="10"/>
        <color theme="1"/>
        <rFont val="Arial"/>
        <family val="2"/>
      </rPr>
      <t>Statistically relevant result (by participating interest) (in accordance with INP40)</t>
    </r>
  </si>
  <si>
    <r>
      <rPr>
        <sz val="10"/>
        <color theme="1"/>
        <rFont val="Arial"/>
        <family val="2"/>
      </rPr>
      <t>Other changes</t>
    </r>
  </si>
  <si>
    <r>
      <rPr>
        <b/>
        <sz val="10"/>
        <rFont val="Arial"/>
        <family val="2"/>
      </rPr>
      <t>Country of subsidiary/participation/branch</t>
    </r>
  </si>
  <si>
    <r>
      <rPr>
        <sz val="10"/>
        <rFont val="Arial"/>
        <family val="2"/>
      </rPr>
      <t>Number of staff (headcount) at end of current reporting year (=reference date)</t>
    </r>
  </si>
  <si>
    <t>Turnover of subsidiaries/ participations (in CHF millions)</t>
  </si>
  <si>
    <r>
      <rPr>
        <sz val="10"/>
        <rFont val="Arial"/>
        <family val="2"/>
      </rPr>
      <t>Number of companies at end of current reporting year (=reference date)</t>
    </r>
  </si>
  <si>
    <r>
      <rPr>
        <sz val="10"/>
        <color theme="1"/>
        <rFont val="Arial"/>
        <family val="2"/>
      </rPr>
      <t>Values may not be negative.</t>
    </r>
  </si>
  <si>
    <r>
      <rPr>
        <sz val="10"/>
        <color theme="1"/>
        <rFont val="Arial"/>
        <family val="2"/>
      </rPr>
      <t>Is the value greater than 1,000?</t>
    </r>
  </si>
  <si>
    <r>
      <rPr>
        <sz val="14"/>
        <color indexed="8"/>
        <rFont val="Arial"/>
        <family val="2"/>
      </rPr>
      <t>Notes</t>
    </r>
  </si>
  <si>
    <r>
      <rPr>
        <b/>
        <sz val="12"/>
        <color indexed="8"/>
        <rFont val="Arial"/>
        <family val="2"/>
      </rPr>
      <t>General remarks</t>
    </r>
  </si>
  <si>
    <r>
      <rPr>
        <b/>
        <sz val="11"/>
        <color indexed="8"/>
        <rFont val="Arial"/>
        <family val="2"/>
      </rPr>
      <t>Purpose of survey</t>
    </r>
  </si>
  <si>
    <r>
      <rPr>
        <b/>
        <sz val="11"/>
        <color indexed="8"/>
        <rFont val="Arial"/>
        <family val="2"/>
      </rPr>
      <t>Legal basis</t>
    </r>
  </si>
  <si>
    <r>
      <rPr>
        <b/>
        <sz val="11"/>
        <color indexed="8"/>
        <rFont val="Arial"/>
        <family val="2"/>
      </rPr>
      <t>Duty to report and reporting limits</t>
    </r>
  </si>
  <si>
    <r>
      <rPr>
        <b/>
        <sz val="11"/>
        <color indexed="8"/>
        <rFont val="Arial"/>
        <family val="2"/>
      </rPr>
      <t>Reporting period</t>
    </r>
  </si>
  <si>
    <r>
      <rPr>
        <sz val="10"/>
        <color theme="1"/>
        <rFont val="Arial"/>
        <family val="2"/>
      </rPr>
      <t>Data reporting covers one calendar year.</t>
    </r>
  </si>
  <si>
    <r>
      <rPr>
        <b/>
        <sz val="11"/>
        <color indexed="8"/>
        <rFont val="Arial"/>
        <family val="2"/>
      </rPr>
      <t>Submission deadline</t>
    </r>
  </si>
  <si>
    <r>
      <rPr>
        <b/>
        <sz val="11"/>
        <color indexed="8"/>
        <rFont val="Arial"/>
        <family val="2"/>
      </rPr>
      <t>Currency and rounding conventions</t>
    </r>
  </si>
  <si>
    <r>
      <rPr>
        <sz val="10"/>
        <rFont val="Arial"/>
        <family val="2"/>
      </rPr>
      <t>Values in foreign currencies are to be converted to CHF as follows:</t>
    </r>
  </si>
  <si>
    <r>
      <rPr>
        <sz val="10"/>
        <rFont val="Arial"/>
        <family val="2"/>
      </rPr>
      <t xml:space="preserve"> Financial flows </t>
    </r>
  </si>
  <si>
    <r>
      <rPr>
        <sz val="10"/>
        <rFont val="Arial"/>
        <family val="2"/>
      </rPr>
      <t xml:space="preserve"> Exchange rate at time of transaction (if this is not possible, at the annual average of the exchange rate)</t>
    </r>
  </si>
  <si>
    <r>
      <rPr>
        <sz val="10"/>
        <rFont val="Arial"/>
        <family val="2"/>
      </rPr>
      <t xml:space="preserve"> Dividends</t>
    </r>
  </si>
  <si>
    <r>
      <rPr>
        <sz val="10"/>
        <rFont val="Arial"/>
        <family val="2"/>
      </rPr>
      <t xml:space="preserve"> Corporate result</t>
    </r>
  </si>
  <si>
    <r>
      <rPr>
        <sz val="10"/>
        <rFont val="Arial"/>
        <family val="2"/>
      </rPr>
      <t xml:space="preserve"> Exchange rate at time of result</t>
    </r>
  </si>
  <si>
    <r>
      <rPr>
        <b/>
        <sz val="12"/>
        <color indexed="8"/>
        <rFont val="Arial"/>
        <family val="2"/>
      </rPr>
      <t>Overview</t>
    </r>
  </si>
  <si>
    <r>
      <rPr>
        <b/>
        <sz val="12"/>
        <color indexed="8"/>
        <rFont val="Arial"/>
        <family val="2"/>
      </rPr>
      <t>INP05 – Key figures</t>
    </r>
  </si>
  <si>
    <r>
      <rPr>
        <b/>
        <sz val="11"/>
        <color indexed="8"/>
        <rFont val="Arial"/>
        <family val="2"/>
      </rPr>
      <t>Company</t>
    </r>
  </si>
  <si>
    <r>
      <rPr>
        <sz val="10"/>
        <rFont val="Arial"/>
        <family val="2"/>
      </rPr>
      <t>Please report the number of staff as well as the key figures from your company’s*) balance sheet and income statement.</t>
    </r>
    <r>
      <rPr>
        <sz val="10"/>
        <color theme="1"/>
        <rFont val="Arial"/>
        <family val="2"/>
      </rPr>
      <t xml:space="preserve"> 
*) Legal entity with duty to report.</t>
    </r>
  </si>
  <si>
    <r>
      <rPr>
        <b/>
        <sz val="11"/>
        <color indexed="8"/>
        <rFont val="Arial"/>
        <family val="2"/>
      </rPr>
      <t>Equity capital</t>
    </r>
  </si>
  <si>
    <r>
      <rPr>
        <sz val="10"/>
        <color theme="1"/>
        <rFont val="Arial"/>
        <family val="2"/>
      </rPr>
      <t>Equity capital comprises the following items:</t>
    </r>
  </si>
  <si>
    <r>
      <rPr>
        <sz val="10"/>
        <rFont val="Arial"/>
        <family val="2"/>
      </rPr>
      <t>– Capital stock (nominal capital)</t>
    </r>
  </si>
  <si>
    <r>
      <rPr>
        <sz val="10"/>
        <rFont val="Arial"/>
        <family val="2"/>
      </rPr>
      <t>– Capital reserves</t>
    </r>
  </si>
  <si>
    <r>
      <rPr>
        <sz val="10"/>
        <rFont val="Arial"/>
        <family val="2"/>
      </rPr>
      <t>– Profit reserves</t>
    </r>
  </si>
  <si>
    <r>
      <rPr>
        <sz val="10"/>
        <rFont val="Arial"/>
        <family val="2"/>
      </rPr>
      <t xml:space="preserve">– Earnings or losses brought forward (if not already reflected in profit reserves) </t>
    </r>
  </si>
  <si>
    <r>
      <rPr>
        <sz val="10"/>
        <rFont val="Arial"/>
        <family val="2"/>
      </rPr>
      <t>– Annual profit or loss</t>
    </r>
  </si>
  <si>
    <r>
      <rPr>
        <sz val="10"/>
        <rFont val="Arial"/>
        <family val="2"/>
      </rPr>
      <t>Not included in equity capital are loans with equity capital character (hybrid and subordinated financing instruments, e.g. mandatory convertible bonds, profit-participating loans (borrowed capital with share in profits)).</t>
    </r>
  </si>
  <si>
    <r>
      <rPr>
        <sz val="10"/>
        <color theme="1"/>
        <rFont val="Arial"/>
        <family val="2"/>
      </rPr>
      <t>Whether the book value of participations is the same as the equity capital depends on the accounting standard applied. The values are purposefully different in this example.</t>
    </r>
  </si>
  <si>
    <r>
      <rPr>
        <b/>
        <sz val="11"/>
        <color indexed="8"/>
        <rFont val="Arial"/>
        <family val="2"/>
      </rPr>
      <t xml:space="preserve">Statistically relevant result </t>
    </r>
  </si>
  <si>
    <r>
      <rPr>
        <sz val="10"/>
        <color theme="1"/>
        <rFont val="Arial"/>
        <family val="2"/>
      </rPr>
      <t>Please calculate the statistically relevant result as follows:</t>
    </r>
  </si>
  <si>
    <r>
      <rPr>
        <b/>
        <sz val="11"/>
        <color indexed="8"/>
        <rFont val="Arial"/>
        <family val="2"/>
      </rPr>
      <t xml:space="preserve"> Standard calculation</t>
    </r>
  </si>
  <si>
    <r>
      <rPr>
        <b/>
        <sz val="11"/>
        <color indexed="8"/>
        <rFont val="Arial"/>
        <family val="2"/>
      </rPr>
      <t xml:space="preserve"> Calculation for banks</t>
    </r>
  </si>
  <si>
    <r>
      <rPr>
        <b/>
        <sz val="11"/>
        <color indexed="8"/>
        <rFont val="Arial"/>
        <family val="2"/>
      </rPr>
      <t xml:space="preserve"> Calculation for insurance companies</t>
    </r>
  </si>
  <si>
    <r>
      <rPr>
        <b/>
        <sz val="10"/>
        <color indexed="8"/>
        <rFont val="Arial"/>
        <family val="2"/>
      </rPr>
      <t xml:space="preserve"> Gross profit </t>
    </r>
  </si>
  <si>
    <r>
      <rPr>
        <sz val="10"/>
        <rFont val="Calibri"/>
        <family val="2"/>
      </rPr>
      <t>– Depreciation (on tangible assets) and amortisation (on immaterial assets)</t>
    </r>
  </si>
  <si>
    <r>
      <rPr>
        <sz val="10"/>
        <color theme="1"/>
        <rFont val="Arial"/>
        <family val="2"/>
      </rPr>
      <t>+/– Result from capital investment
 + Other receipts
 – Other expenses</t>
    </r>
  </si>
  <si>
    <r>
      <rPr>
        <sz val="10"/>
        <rFont val="Calibri"/>
        <family val="2"/>
      </rPr>
      <t>+ Appreciation (on tangible assets and immaterial assets)</t>
    </r>
  </si>
  <si>
    <r>
      <rPr>
        <b/>
        <sz val="10"/>
        <color indexed="8"/>
        <rFont val="Arial"/>
        <family val="2"/>
      </rPr>
      <t xml:space="preserve"> = EBIT </t>
    </r>
  </si>
  <si>
    <r>
      <rPr>
        <sz val="10"/>
        <color theme="1"/>
        <rFont val="Arial"/>
        <family val="2"/>
      </rPr>
      <t>+/– Financial result</t>
    </r>
  </si>
  <si>
    <r>
      <rPr>
        <sz val="10"/>
        <color theme="1"/>
        <rFont val="Arial"/>
        <family val="2"/>
      </rPr>
      <t xml:space="preserve"> – Tax expenses (incl. deferred taxes)</t>
    </r>
  </si>
  <si>
    <r>
      <rPr>
        <sz val="10"/>
        <color theme="1"/>
        <rFont val="Arial"/>
        <family val="2"/>
      </rPr>
      <t xml:space="preserve"> + Tax receipts (incl. deferred taxes)</t>
    </r>
  </si>
  <si>
    <r>
      <rPr>
        <sz val="10"/>
        <color theme="1"/>
        <rFont val="Arial"/>
        <family val="2"/>
      </rPr>
      <t xml:space="preserve"> + Extraordinary expenses</t>
    </r>
    <r>
      <rPr>
        <vertAlign val="superscript"/>
        <sz val="10"/>
        <color indexed="8"/>
        <rFont val="Arial"/>
        <family val="2"/>
      </rPr>
      <t>1),2)</t>
    </r>
  </si>
  <si>
    <r>
      <rPr>
        <sz val="10"/>
        <color theme="1"/>
        <rFont val="Arial"/>
        <family val="2"/>
      </rPr>
      <t xml:space="preserve"> –  Extraordinary receipts</t>
    </r>
    <r>
      <rPr>
        <vertAlign val="superscript"/>
        <sz val="10"/>
        <color indexed="8"/>
        <rFont val="Arial"/>
        <family val="2"/>
      </rPr>
      <t>1),2)</t>
    </r>
  </si>
  <si>
    <r>
      <rPr>
        <b/>
        <sz val="10"/>
        <color indexed="8"/>
        <rFont val="Arial"/>
        <family val="2"/>
      </rPr>
      <t xml:space="preserve"> = Statistically relevant result</t>
    </r>
  </si>
  <si>
    <r>
      <rPr>
        <vertAlign val="superscript"/>
        <sz val="10"/>
        <rFont val="Arial"/>
        <family val="2"/>
      </rPr>
      <t>1)</t>
    </r>
    <r>
      <rPr>
        <sz val="10"/>
        <color theme="1"/>
        <rFont val="Arial"/>
        <family val="2"/>
      </rPr>
      <t xml:space="preserve"> Need only be reported if the extraordinary expenses/receipts are included in EBIT/gross profit.</t>
    </r>
  </si>
  <si>
    <r>
      <rPr>
        <vertAlign val="superscript"/>
        <sz val="10"/>
        <color indexed="8"/>
        <rFont val="Arial"/>
        <family val="2"/>
      </rPr>
      <t>2)</t>
    </r>
    <r>
      <rPr>
        <sz val="10"/>
        <color indexed="8"/>
        <rFont val="Arial"/>
        <family val="2"/>
      </rPr>
      <t xml:space="preserve"> Please report all business scenarios which you consider to be extraordinary.</t>
    </r>
  </si>
  <si>
    <r>
      <rPr>
        <sz val="10"/>
        <color theme="1"/>
        <rFont val="Arial"/>
        <family val="2"/>
      </rPr>
      <t xml:space="preserve">For example, expenses/receipts as a result of: </t>
    </r>
  </si>
  <si>
    <r>
      <rPr>
        <i/>
        <sz val="10"/>
        <color indexed="8"/>
        <rFont val="Arial"/>
        <family val="2"/>
      </rPr>
      <t>– Restructuring</t>
    </r>
  </si>
  <si>
    <r>
      <rPr>
        <i/>
        <sz val="10"/>
        <color indexed="8"/>
        <rFont val="Arial"/>
        <family val="2"/>
      </rPr>
      <t>– Closure/sale of parts of business</t>
    </r>
  </si>
  <si>
    <r>
      <rPr>
        <i/>
        <sz val="10"/>
        <rFont val="Arial"/>
        <family val="2"/>
      </rPr>
      <t>– Valuation gains/losses after sale of participations</t>
    </r>
  </si>
  <si>
    <r>
      <rPr>
        <b/>
        <sz val="11"/>
        <color indexed="8"/>
        <rFont val="Arial"/>
        <family val="2"/>
      </rPr>
      <t>Number of staff</t>
    </r>
  </si>
  <si>
    <t xml:space="preserve"> – Depreciation (on tangible assets) and 
    amortisation (on immaterial assets)</t>
  </si>
  <si>
    <t xml:space="preserve"> + Appreciation (on tangible assets and 
     immaterial assets)</t>
  </si>
  <si>
    <r>
      <rPr>
        <b/>
        <sz val="10"/>
        <color indexed="8"/>
        <rFont val="Arial"/>
        <family val="2"/>
      </rPr>
      <t xml:space="preserve"> = Profit before extraordinary income 
     and taxes</t>
    </r>
  </si>
  <si>
    <r>
      <rPr>
        <sz val="10"/>
        <color theme="1"/>
        <rFont val="Arial"/>
        <family val="2"/>
      </rPr>
      <t>Please report the total number of staff employed at all majority interests and not the number of staff employed per participating interest.</t>
    </r>
  </si>
  <si>
    <r>
      <rPr>
        <b/>
        <sz val="11"/>
        <color indexed="8"/>
        <rFont val="Arial"/>
        <family val="2"/>
      </rPr>
      <t>Participating interest in equity capital in percent</t>
    </r>
  </si>
  <si>
    <r>
      <rPr>
        <sz val="10"/>
        <color theme="1"/>
        <rFont val="Arial"/>
        <family val="2"/>
      </rPr>
      <t>Total equity capital</t>
    </r>
  </si>
  <si>
    <r>
      <rPr>
        <b/>
        <sz val="11"/>
        <rFont val="Arial"/>
        <family val="2"/>
      </rPr>
      <t>Investors with at least a 10% share in equity capital</t>
    </r>
  </si>
  <si>
    <r>
      <rPr>
        <b/>
        <sz val="11"/>
        <color indexed="8"/>
        <rFont val="Arial"/>
        <family val="2"/>
      </rPr>
      <t>Ultimate beneficial owner</t>
    </r>
  </si>
  <si>
    <r>
      <rPr>
        <sz val="10"/>
        <rFont val="Arial"/>
        <family val="2"/>
      </rPr>
      <t xml:space="preserve">An investor in your company is considered the </t>
    </r>
    <r>
      <rPr>
        <b/>
        <sz val="10"/>
        <rFont val="Arial"/>
        <family val="2"/>
      </rPr>
      <t>ultimate beneficial owner</t>
    </r>
    <r>
      <rPr>
        <sz val="10"/>
        <rFont val="Arial"/>
        <family val="2"/>
      </rPr>
      <t xml:space="preserve"> if no individual investor holds more than 50% of said investor’s voting stock.</t>
    </r>
    <r>
      <rPr>
        <sz val="10"/>
        <color theme="1"/>
        <rFont val="Arial"/>
        <family val="2"/>
      </rPr>
      <t xml:space="preserve"> 
Of the three immediate investors in the example below, Investor A2 in Country A and Investor X1 in Switzerland are therefore the ultimate beneficial owners. In both cases, the country of domicile of the direct investor and ultimate beneficial owner is identical.
Investor A1, meanwhile, is not an ultimate beneficial owner, as 75% of its voting stock is held by Investor B1. In this instance, Investor B1 is the ultimate beneficial owner. Thus, when completing form INP20 for Investor A1, Country B must be entered as the country of domicile of the ultimate beneficial owner.</t>
    </r>
  </si>
  <si>
    <r>
      <rPr>
        <sz val="10"/>
        <rFont val="Arial"/>
        <family val="2"/>
      </rPr>
      <t>This item takes into account the changes which, in addition to the financial flows, have led to a value-related change in the equity capital share (e.g. extraordinary expenses and receipts, exchange rate-related changes, valuation changes, differences between book value and market value).
When participations are bought and sold, the price paid (financial flow) often differs from the equity capital, as the goodwill is not included in the equity capital.</t>
    </r>
  </si>
  <si>
    <t>– For companies not listed on stock exchange (e.g. 100% subsidiaries), 
   the transaction date is decisive.</t>
  </si>
  <si>
    <r>
      <rPr>
        <b/>
        <sz val="11"/>
        <color indexed="8"/>
        <rFont val="Arial"/>
        <family val="2"/>
      </rPr>
      <t>Non-reclaimable withholding tax</t>
    </r>
  </si>
  <si>
    <r>
      <rPr>
        <sz val="10"/>
        <rFont val="Arial"/>
        <family val="2"/>
      </rPr>
      <t>Please report all non-reclaimable withholding taxes on reported dividends. The non-reclaimable withholding taxes remain in Switzerland and cannot be reclaimed at a later date.</t>
    </r>
  </si>
  <si>
    <r>
      <rPr>
        <b/>
        <sz val="11"/>
        <color indexed="8"/>
        <rFont val="Arial"/>
        <family val="2"/>
      </rPr>
      <t>Relevant participations</t>
    </r>
  </si>
  <si>
    <r>
      <rPr>
        <b/>
        <sz val="11"/>
        <color indexed="8"/>
        <rFont val="Arial"/>
        <family val="2"/>
      </rPr>
      <t xml:space="preserve">Consolidation/calculation of result </t>
    </r>
  </si>
  <si>
    <r>
      <rPr>
        <sz val="10"/>
        <color theme="1"/>
        <rFont val="Arial"/>
        <family val="2"/>
      </rPr>
      <t xml:space="preserve"> </t>
    </r>
    <r>
      <rPr>
        <sz val="10"/>
        <color indexed="8"/>
        <rFont val="Arial"/>
        <family val="2"/>
      </rPr>
      <t>= Statistically relevant result</t>
    </r>
    <r>
      <rPr>
        <vertAlign val="superscript"/>
        <sz val="10"/>
        <color indexed="8"/>
        <rFont val="Arial"/>
        <family val="2"/>
      </rPr>
      <t>1)</t>
    </r>
  </si>
  <si>
    <r>
      <rPr>
        <sz val="10"/>
        <color theme="1"/>
        <rFont val="Arial"/>
        <family val="2"/>
      </rPr>
      <t xml:space="preserve"> x Participating interest at end of reporting period</t>
    </r>
  </si>
  <si>
    <r>
      <rPr>
        <b/>
        <sz val="10"/>
        <color indexed="8"/>
        <rFont val="Arial"/>
        <family val="2"/>
      </rPr>
      <t xml:space="preserve"> = Statistically relevant result (by participating interest)</t>
    </r>
  </si>
  <si>
    <r>
      <rPr>
        <b/>
        <sz val="10"/>
        <color indexed="8"/>
        <rFont val="Arial"/>
        <family val="2"/>
      </rPr>
      <t xml:space="preserve">Example:     </t>
    </r>
  </si>
  <si>
    <r>
      <rPr>
        <b/>
        <sz val="10"/>
        <color indexed="8"/>
        <rFont val="Arial"/>
        <family val="2"/>
      </rPr>
      <t>Example:</t>
    </r>
  </si>
  <si>
    <r>
      <rPr>
        <b/>
        <sz val="11"/>
        <rFont val="Arial"/>
        <family val="2"/>
      </rPr>
      <t>Changes in equity capital during reporting year</t>
    </r>
  </si>
  <si>
    <r>
      <rPr>
        <sz val="10"/>
        <rFont val="Arial"/>
        <family val="2"/>
      </rPr>
      <t>This item is a residual value and takes into account the changes which, in addition to the financial flows, have led to a value-related change in the equity capital share (e.g. extraordinary expenses and receipts, exchange rate-related changes, valuation changes, differences between book value and market value). 
When participations are bought and sold, the price paid (financial flow) often differs from the equity capital, as the goodwill is not included in the equity capital.</t>
    </r>
  </si>
  <si>
    <r>
      <rPr>
        <sz val="10"/>
        <rFont val="Arial"/>
        <family val="2"/>
      </rPr>
      <t>Please report all non-reclaimable withholding taxes on reported dividends. The non-reclaimable withholding taxes remain abroad and cannot be reclaimed at a later date.</t>
    </r>
  </si>
  <si>
    <t>– For companies listed on stock exchange, the ex-dividend date is decisive 
   in the allocation to the accounting period, i.e. dividends must be reported 
   in the period in which the ex-dividend date falls.</t>
  </si>
  <si>
    <t>– For companies not listed on stock exchange (e.g. 100% subsidiaries),
   the transaction date is decisive.</t>
  </si>
  <si>
    <r>
      <rPr>
        <b/>
        <sz val="10"/>
        <color indexed="8"/>
        <rFont val="Arial"/>
        <family val="2"/>
      </rPr>
      <t>Relevant participations</t>
    </r>
  </si>
  <si>
    <r>
      <rPr>
        <b/>
        <sz val="11"/>
        <rFont val="Arial"/>
        <family val="2"/>
      </rPr>
      <t>Number of companies</t>
    </r>
  </si>
  <si>
    <r>
      <rPr>
        <b/>
        <sz val="11"/>
        <color indexed="8"/>
        <rFont val="Arial"/>
        <family val="2"/>
      </rPr>
      <t>Consolidation/calculation of variables</t>
    </r>
  </si>
  <si>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</si>
  <si>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</si>
  <si>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</si>
  <si>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</si>
  <si>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</si>
  <si>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</si>
  <si>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</si>
  <si>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</si>
  <si>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</si>
  <si>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</si>
  <si>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</si>
  <si>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</si>
  <si>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</si>
  <si>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</si>
  <si>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</si>
  <si>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</si>
  <si>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</si>
  <si>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</si>
  <si>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</si>
  <si>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</si>
  <si>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</si>
  <si>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</si>
  <si>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</si>
  <si>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</si>
  <si>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</si>
  <si>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</si>
  <si>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</si>
  <si>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</si>
  <si>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</si>
  <si>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</si>
  <si>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</si>
  <si>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</si>
  <si>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</si>
  <si>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</si>
  <si>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</si>
  <si>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</si>
  <si>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</si>
  <si>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</si>
  <si>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</si>
  <si>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</si>
  <si>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</si>
  <si>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</si>
  <si>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</si>
  <si>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</si>
  <si>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</si>
  <si>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</si>
  <si>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</si>
  <si>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</si>
  <si>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</si>
  <si>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</si>
  <si>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</si>
  <si>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</si>
  <si>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</si>
  <si>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</si>
  <si>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</si>
  <si>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</si>
  <si>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Monetary intermediation</t>
  </si>
  <si>
    <t>Activities of holding companies</t>
  </si>
  <si>
    <t>Trusts, funds and similar financial entities</t>
  </si>
  <si>
    <t>Other financial service activities, except insurance and pension funding</t>
  </si>
  <si>
    <t>Investment intermediation</t>
  </si>
  <si>
    <t>Insurance, reinsurance and pension funding, except compulsory social security</t>
  </si>
  <si>
    <t>Activities auxiliary to financial services and insurance activities</t>
  </si>
  <si>
    <t>Real estate activities</t>
  </si>
  <si>
    <t>Legal and accounting activities</t>
  </si>
  <si>
    <t>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</si>
  <si>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</si>
  <si>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</si>
  <si>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</si>
  <si>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</si>
  <si>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</si>
  <si>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</si>
  <si>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</si>
  <si>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</si>
  <si>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</si>
  <si>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</si>
  <si>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</si>
  <si>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</si>
  <si>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</si>
  <si>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</si>
  <si>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</si>
  <si>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</si>
  <si>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</si>
  <si>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</si>
  <si>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</si>
  <si>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</si>
  <si>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</si>
  <si>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</si>
  <si>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</si>
  <si>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</si>
  <si>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</si>
  <si>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</si>
  <si>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r>
      <rPr>
        <b/>
        <sz val="14"/>
        <rFont val="Arial"/>
        <family val="2"/>
      </rPr>
      <t>Cross-border participations: Annual survey</t>
    </r>
  </si>
  <si>
    <r>
      <rPr>
        <sz val="14"/>
        <color indexed="8"/>
        <rFont val="Arial"/>
        <family val="2"/>
      </rPr>
      <t>NOGA 2008 industry codes</t>
    </r>
  </si>
  <si>
    <r>
      <rPr>
        <b/>
        <u/>
        <sz val="11"/>
        <rFont val="Arial"/>
        <family val="2"/>
      </rPr>
      <t>1. List of countries</t>
    </r>
  </si>
  <si>
    <r>
      <rPr>
        <sz val="11"/>
        <rFont val="Arial"/>
        <family val="2"/>
      </rPr>
      <t>All requirements concerning the geographical breakdown are based on EU guidelines (EUROSTAT).</t>
    </r>
  </si>
  <si>
    <t>Region/country</t>
  </si>
  <si>
    <t>1. Europe</t>
  </si>
  <si>
    <t>Germany</t>
  </si>
  <si>
    <t>Finland</t>
  </si>
  <si>
    <t>France</t>
  </si>
  <si>
    <t>Italy</t>
  </si>
  <si>
    <t>Norway</t>
  </si>
  <si>
    <t>Spain</t>
  </si>
  <si>
    <t>United Kingdom</t>
  </si>
  <si>
    <t>2. Africa</t>
  </si>
  <si>
    <t>Morocco</t>
  </si>
  <si>
    <t>British Indian Ocean Territory</t>
  </si>
  <si>
    <t>Comoros</t>
  </si>
  <si>
    <t xml:space="preserve">Congo, the Democratic Republic of the </t>
  </si>
  <si>
    <t>Seychelles</t>
  </si>
  <si>
    <t>St Helena</t>
  </si>
  <si>
    <t>Tanzania</t>
  </si>
  <si>
    <t>3. America</t>
  </si>
  <si>
    <t>United States</t>
  </si>
  <si>
    <t>Sint Maarten</t>
  </si>
  <si>
    <t>St Vincent and the Grenadines</t>
  </si>
  <si>
    <t>4. Asia</t>
  </si>
  <si>
    <t>Yemen</t>
  </si>
  <si>
    <t>Palestinian Territory</t>
  </si>
  <si>
    <t>United Arab Emirates</t>
  </si>
  <si>
    <t>India</t>
  </si>
  <si>
    <t>5. Oceania &amp; Polar Regions</t>
  </si>
  <si>
    <t>Micronesia, Federated States of</t>
  </si>
  <si>
    <t>French Southern and Antarctic Lands</t>
  </si>
  <si>
    <t>French Polynesia</t>
  </si>
  <si>
    <t>US Minor Outlying Islands</t>
  </si>
  <si>
    <t>New Caledonia</t>
  </si>
  <si>
    <t>New Zealand</t>
  </si>
  <si>
    <t>Northern Mariana Islands</t>
  </si>
  <si>
    <t>Papua New Guinea</t>
  </si>
  <si>
    <t>Pitcairn</t>
  </si>
  <si>
    <t>Solomon Islands</t>
  </si>
  <si>
    <t>Wallis and Futuna</t>
  </si>
  <si>
    <t>Comment</t>
  </si>
  <si>
    <t>incl. Helgoland; excl. Büsingen</t>
  </si>
  <si>
    <t>incl. Åland Islands</t>
  </si>
  <si>
    <t>incl. Monaco, French Guyana, Guadeloupe, Martinique, Réunion, Saint Barthélémy, Saint Martin, 
Saint Pierre and Miquelon, Mayotte</t>
  </si>
  <si>
    <t>incl. Gozo and Comino</t>
  </si>
  <si>
    <t>incl. Svalbard and Jan Mayen</t>
  </si>
  <si>
    <t>incl. Açores and Madeira</t>
  </si>
  <si>
    <t>incl. Ceuta, Melilla, Balearic Islands and Canary Islands</t>
  </si>
  <si>
    <t>England, Scotland, Wales and Northern Ireland</t>
  </si>
  <si>
    <t>incl. Occidental Sahara</t>
  </si>
  <si>
    <t>incl. Cabinda</t>
  </si>
  <si>
    <t>Chagos Archipelago</t>
  </si>
  <si>
    <t>Grande Comore, Anjouan and Mohéli</t>
  </si>
  <si>
    <t>Former Zaire</t>
  </si>
  <si>
    <t>incl. Rodrigues Island, Agalega Islands and Cargados Carajos Shoals (St Brandon Islands)</t>
  </si>
  <si>
    <t>Mahé, Praslin, La Digue, Frégate and Silhouette; Amirantes (incl. Desroches, Alphonse, Plate and 
Coëtivy); Farquhar (incl. Providence); Aldabra and Cosmoledo Islands</t>
  </si>
  <si>
    <t>incl. Ascension and Tristan da Cunha Islands</t>
  </si>
  <si>
    <t>Tanganyika, Zanzibar Island and Pemba</t>
  </si>
  <si>
    <t>incl. Puerto Rico and Navassa</t>
  </si>
  <si>
    <t>incl. Southern Grenadines Islands</t>
  </si>
  <si>
    <t>incl. Swan Islands</t>
  </si>
  <si>
    <t>incl. Corn Islands</t>
  </si>
  <si>
    <t>incl. former Canal zone</t>
  </si>
  <si>
    <t>incl. Northern Grenadines Islands</t>
  </si>
  <si>
    <t>incl. Galapagos Islands</t>
  </si>
  <si>
    <t>Former North Yemen and South Yemen; incl. Kamaran, Perim and Socotra</t>
  </si>
  <si>
    <t>incl. Kuria Muria Islands</t>
  </si>
  <si>
    <t>West Bank (incl. East Jerusalem) and Gaza Strip</t>
  </si>
  <si>
    <t>Abu Dhabi, Dubai, Sharjah, Ajman, Umm al Qaiwain, Ras al Khaimah and Fujairah</t>
  </si>
  <si>
    <t>incl. Laccadive Island, Minicoy Island, Amindivi Island, Andaman Islands and Nicobar Islands</t>
  </si>
  <si>
    <t>Peninsular Malaysia and Eastern Malaysia (Sarawak, Sabah and Labuan)</t>
  </si>
  <si>
    <t>Separate customs territory of Taiwan, Penghu, Kinmen and Matsu; former Formosa</t>
  </si>
  <si>
    <t>incl. exclave of Oecussi</t>
  </si>
  <si>
    <t>incl. Caroline Islands (except Palau), Yap, Chuuk, Pohnpei, Kosrae</t>
  </si>
  <si>
    <t>incl. Kerguélen, Amsterdam and Saint Paul Islands, Crozet Archipelago, Adélie Land and the 
Scattered Islands</t>
  </si>
  <si>
    <t>incl. Marquesas Islands, Society Islands (incl. Tahiti), Tuamotu Islands, Gambier Islands and 
Austral Islands. Also Clipperton Island.</t>
  </si>
  <si>
    <t>incl. Baker, Howland, and Jarvis Islands, Johnston Atoll, Kingman Reef, Midway Islands, 
Palmyra Atoll and Wake Island</t>
  </si>
  <si>
    <t>incl. Loyalty Islands (Maré, Lifou and Ouvéa)</t>
  </si>
  <si>
    <t>incl. Chatham Islands, Kermadec Islands and the Three Kings, Auckland, Campbell, 
Antipodes Islands, Bounty and Snares Islands. Excl. Ross Dependency (Antarctica)</t>
  </si>
  <si>
    <t>Mariana Islands except Guam</t>
  </si>
  <si>
    <t>Eastern part of New Guinea, Bismarck Archipelago (incl. New Britain, New Ireland, New Hannover 
and Admiralty Islands); Northern Solomon Islands (Bougainville and Buka); Trobriand Islands, 
Woodlark Islands, d'Entrecasteaux Islands and Louisiade Archipelago</t>
  </si>
  <si>
    <t>incl. Henderson, Ducie and Oeno Islands</t>
  </si>
  <si>
    <t>incl. Southern Solomon Islands, primarily Guadalcanal, Malaita, San Cristobal, Santa Isabel, 
Choiseul</t>
  </si>
  <si>
    <t>incl. Alofi Island</t>
  </si>
  <si>
    <t>Albania</t>
  </si>
  <si>
    <t>Belarus</t>
  </si>
  <si>
    <t>Belgium</t>
  </si>
  <si>
    <t>Bosnia and Herzegovina</t>
  </si>
  <si>
    <t>Bulgaria</t>
  </si>
  <si>
    <t>Denmark</t>
  </si>
  <si>
    <t>Germany (1)</t>
  </si>
  <si>
    <t>Estonia</t>
  </si>
  <si>
    <t>Faroe Islands</t>
  </si>
  <si>
    <t>Finland (1)</t>
  </si>
  <si>
    <t>France (1)</t>
  </si>
  <si>
    <t>Greece</t>
  </si>
  <si>
    <t>Holy See (Vatican City State)</t>
  </si>
  <si>
    <t>Isle of Man</t>
  </si>
  <si>
    <t>Ireland</t>
  </si>
  <si>
    <t>Iceland</t>
  </si>
  <si>
    <t>Italy (1)</t>
  </si>
  <si>
    <t>Croatia</t>
  </si>
  <si>
    <t>Latvia</t>
  </si>
  <si>
    <t>Lithuania</t>
  </si>
  <si>
    <t>Luxembourg</t>
  </si>
  <si>
    <t>Moldova</t>
  </si>
  <si>
    <t>Netherlands</t>
  </si>
  <si>
    <t>Norway (1)</t>
  </si>
  <si>
    <t>Austria</t>
  </si>
  <si>
    <t>Poland</t>
  </si>
  <si>
    <t>Romania</t>
  </si>
  <si>
    <t>Sweden</t>
  </si>
  <si>
    <t>Serbia</t>
  </si>
  <si>
    <t>Slovakia</t>
  </si>
  <si>
    <t>Slovenia</t>
  </si>
  <si>
    <t>Spain (1)</t>
  </si>
  <si>
    <t>Turkey</t>
  </si>
  <si>
    <t>Hungary</t>
  </si>
  <si>
    <t>United Kingdom (1)</t>
  </si>
  <si>
    <t>Cyprus</t>
  </si>
  <si>
    <t>2.1 North Africa</t>
  </si>
  <si>
    <t>Egypt</t>
  </si>
  <si>
    <t>Algeria</t>
  </si>
  <si>
    <t>Libya</t>
  </si>
  <si>
    <t>Morocco (1)</t>
  </si>
  <si>
    <t>Tunisia</t>
  </si>
  <si>
    <t>2.2 Other African countries</t>
  </si>
  <si>
    <t>Equatorial Guinea</t>
  </si>
  <si>
    <t>Ethiopia</t>
  </si>
  <si>
    <t>Botswana</t>
  </si>
  <si>
    <t>British Indian Ocean Territory (1)</t>
  </si>
  <si>
    <t>Djibouti</t>
  </si>
  <si>
    <t>Gabon</t>
  </si>
  <si>
    <t>Cameroon</t>
  </si>
  <si>
    <t>Cape Verde</t>
  </si>
  <si>
    <t>Kenya</t>
  </si>
  <si>
    <t>Comoros (1)</t>
  </si>
  <si>
    <t>Congo</t>
  </si>
  <si>
    <t>Congo, the Democratic Republic of the (1)</t>
  </si>
  <si>
    <t>Madagascar</t>
  </si>
  <si>
    <t>Mauritania</t>
  </si>
  <si>
    <t>Mozambique</t>
  </si>
  <si>
    <t>Rwanda</t>
  </si>
  <si>
    <t>Zambia</t>
  </si>
  <si>
    <t>Sao Tome and Principe</t>
  </si>
  <si>
    <t>Seychelles (1)</t>
  </si>
  <si>
    <t>Zimbabwe</t>
  </si>
  <si>
    <t>St Helena (1)</t>
  </si>
  <si>
    <t>South Africa</t>
  </si>
  <si>
    <t>South Sudan</t>
  </si>
  <si>
    <t>Tanzania (1)</t>
  </si>
  <si>
    <t>Chad</t>
  </si>
  <si>
    <t>Central African Republic</t>
  </si>
  <si>
    <t>3.1 North American countries</t>
  </si>
  <si>
    <t>Greenland</t>
  </si>
  <si>
    <t>Canada</t>
  </si>
  <si>
    <t>United States (1)</t>
  </si>
  <si>
    <t>3.2 Central American countries</t>
  </si>
  <si>
    <t>Virgin Islands, US</t>
  </si>
  <si>
    <t>Antigua and Barbuda</t>
  </si>
  <si>
    <t>Bonaire, Sint Eustatius and Saba</t>
  </si>
  <si>
    <t>Virgin Islands, British</t>
  </si>
  <si>
    <t>Dominican Republic</t>
  </si>
  <si>
    <t>Jamaica</t>
  </si>
  <si>
    <t>Cayman Islands</t>
  </si>
  <si>
    <t>Cuba</t>
  </si>
  <si>
    <t>Mexico</t>
  </si>
  <si>
    <t>St Kitts and Nevis</t>
  </si>
  <si>
    <t>Saint Lucia</t>
  </si>
  <si>
    <t>Sint Maarten (1)</t>
  </si>
  <si>
    <t>St Vincent and the Grenadines (1)</t>
  </si>
  <si>
    <t>Trinidad and Tobago</t>
  </si>
  <si>
    <t>Turks and Caicos Islands</t>
  </si>
  <si>
    <t>3.3 South American countries</t>
  </si>
  <si>
    <t>Argentina</t>
  </si>
  <si>
    <t>Bolivia</t>
  </si>
  <si>
    <t>Brazil</t>
  </si>
  <si>
    <t>Falkland Islands</t>
  </si>
  <si>
    <t>Colombia</t>
  </si>
  <si>
    <t>Suriname</t>
  </si>
  <si>
    <t>4.1 Near and Middle East countries</t>
  </si>
  <si>
    <t>Armenia</t>
  </si>
  <si>
    <t>Azerbaijan</t>
  </si>
  <si>
    <t>Georgia</t>
  </si>
  <si>
    <t>Iraq</t>
  </si>
  <si>
    <t>Yemen (1)</t>
  </si>
  <si>
    <t>Jordan</t>
  </si>
  <si>
    <t>Qatar</t>
  </si>
  <si>
    <t>Lebanon</t>
  </si>
  <si>
    <t>Palestinian Territory (1)</t>
  </si>
  <si>
    <t>Saudi Arabia</t>
  </si>
  <si>
    <t>Syria</t>
  </si>
  <si>
    <t>United Arab Emirates (1)</t>
  </si>
  <si>
    <t>4.2 Other Asian countries</t>
  </si>
  <si>
    <t>Bangladesh</t>
  </si>
  <si>
    <t>Hong Kong</t>
  </si>
  <si>
    <t>India (1)</t>
  </si>
  <si>
    <t>Indonesia</t>
  </si>
  <si>
    <t>Cambodia</t>
  </si>
  <si>
    <t>Kazakhstan</t>
  </si>
  <si>
    <t>Kyrgyzstan</t>
  </si>
  <si>
    <t>Korea, Dem. People's Rep. of (North Korea)</t>
  </si>
  <si>
    <t>Korea, Republic of (South Korea)</t>
  </si>
  <si>
    <t>Macao</t>
  </si>
  <si>
    <t>Maldives</t>
  </si>
  <si>
    <t>Mongolia</t>
  </si>
  <si>
    <t>Philippines</t>
  </si>
  <si>
    <t>Singapore</t>
  </si>
  <si>
    <t>Tajikistan</t>
  </si>
  <si>
    <t>Uzbekistan</t>
  </si>
  <si>
    <t>Viet Nam</t>
  </si>
  <si>
    <t>American Samoa</t>
  </si>
  <si>
    <t>Antarctica</t>
  </si>
  <si>
    <t>Australia</t>
  </si>
  <si>
    <t>Bouvet Island</t>
  </si>
  <si>
    <t>Cook Islands</t>
  </si>
  <si>
    <t>Fiji</t>
  </si>
  <si>
    <t>Micronesia, Federated States of (1)</t>
  </si>
  <si>
    <t>French Southern and Antarctic Lands (1)</t>
  </si>
  <si>
    <t>French Polynesia (1)</t>
  </si>
  <si>
    <t>Heard Island and McDonald Islands</t>
  </si>
  <si>
    <t>US Minor Outlying Islands (1)</t>
  </si>
  <si>
    <t>Cocos (Keeling Islands)</t>
  </si>
  <si>
    <t>Marshall Islands</t>
  </si>
  <si>
    <t>New Caledonia (1)</t>
  </si>
  <si>
    <t>New Zealand (1)</t>
  </si>
  <si>
    <t>Northern Mariana Islands (1)</t>
  </si>
  <si>
    <t>Norfolk Island</t>
  </si>
  <si>
    <t>Papua New Guinea (1)</t>
  </si>
  <si>
    <t>Pitcairn (1)</t>
  </si>
  <si>
    <t>Solomon Islands (1)</t>
  </si>
  <si>
    <t>South Georgia and the South Sandwich Islands</t>
  </si>
  <si>
    <t>Wallis and Futuna (1)</t>
  </si>
  <si>
    <t>Christmas Islands</t>
  </si>
  <si>
    <r>
      <rPr>
        <b/>
        <sz val="10"/>
        <rFont val="Arial"/>
        <family val="2"/>
      </rPr>
      <t xml:space="preserve">Submission deadline: 4 months </t>
    </r>
    <r>
      <rPr>
        <sz val="10"/>
        <rFont val="Arial"/>
        <family val="2"/>
      </rPr>
      <t>after end of reporting year</t>
    </r>
    <r>
      <rPr>
        <b/>
        <sz val="10"/>
        <rFont val="Arial"/>
        <family val="2"/>
      </rPr>
      <t/>
    </r>
  </si>
  <si>
    <t>Cross-border participations</t>
  </si>
  <si>
    <t>1.00.E0</t>
  </si>
  <si>
    <r>
      <t xml:space="preserve">Do any of the following apply to your company during the reporting period?
</t>
    </r>
    <r>
      <rPr>
        <sz val="10"/>
        <color indexed="10"/>
        <rFont val="Arial"/>
        <family val="2"/>
      </rPr>
      <t>(Please select from drop-down menu to the right of the answer field.)</t>
    </r>
  </si>
  <si>
    <t>Question_1.3</t>
  </si>
  <si>
    <t xml:space="preserve"> Result from insurance and 
 reinsurance business</t>
  </si>
  <si>
    <t xml:space="preserve"> EBITDA </t>
  </si>
  <si>
    <t>Definitions of countries</t>
  </si>
  <si>
    <t>Switzerland</t>
  </si>
  <si>
    <t>Country</t>
  </si>
  <si>
    <t>All requirements concerning the geographical breakdown are based on EU guidelines (EUROSTAT).</t>
  </si>
  <si>
    <t>No</t>
  </si>
  <si>
    <t>Yes</t>
  </si>
  <si>
    <t>Col. 05
&gt;100%</t>
  </si>
  <si>
    <t>7. Submitting the file to the SNB</t>
  </si>
  <si>
    <r>
      <t xml:space="preserve">Please submit the Excel file via the </t>
    </r>
    <r>
      <rPr>
        <b/>
        <sz val="10"/>
        <rFont val="Arial"/>
        <family val="2"/>
      </rPr>
      <t>eSurvey</t>
    </r>
    <r>
      <rPr>
        <sz val="10"/>
        <rFont val="Arial"/>
        <family val="2"/>
      </rPr>
      <t xml:space="preserve"> internet platform.</t>
    </r>
  </si>
  <si>
    <r>
      <rPr>
        <b/>
        <u/>
        <sz val="10"/>
        <color indexed="12"/>
        <rFont val="Arial"/>
        <family val="2"/>
      </rPr>
      <t>2. Determining which forms should be completed</t>
    </r>
  </si>
  <si>
    <t>Activities of head offices of financial companies</t>
  </si>
  <si>
    <t>Activities of head offices of other companies</t>
  </si>
  <si>
    <t>Legal entities and companies are obliged to supply information if the transaction value exceeds CHF 1 million per reporting item, or if their foreign assets or liabilities exceed CHF 10 million per reporting item at the time of the survey.</t>
  </si>
  <si>
    <t>The number of staff comprises all persons employed with the company on whose income contributions to the Old Age and Survivors Insurance Fund (AHV/AVS) are paid. As a rule, this comprises all employees working at least six hours a week, including apprentices, trainees, stand-in staff and field representatives, but not temporary staff or persons employed abroad but working in Switzerland. Every person is counted as one. If a headcount is not possible, the number of full-time equivalents (FTE) may be provided instead.</t>
  </si>
  <si>
    <t>Do not take C1 and C2 into account as they are an indirect participation in a third country</t>
  </si>
  <si>
    <t>A1 should not be taken into account (under 50%)</t>
  </si>
  <si>
    <t>B1 and B2 should be taken into account (over 50%)</t>
  </si>
  <si>
    <t>C1 should not be taken into account (under 50%)
C2 should be taken into account (over 50%)</t>
  </si>
  <si>
    <t>Consolidation/calculation of equity capital by participating interest (cf. chart below for example)</t>
  </si>
  <si>
    <t>Instructions</t>
  </si>
  <si>
    <t>Telephone: +41 58 631 00 00</t>
  </si>
  <si>
    <t>LI</t>
  </si>
  <si>
    <t xml:space="preserve"> Equity capital (reporting year)</t>
  </si>
  <si>
    <t xml:space="preserve"> Equity capital (previous year)</t>
  </si>
  <si>
    <t xml:space="preserve"> Exchange rate at end of previous year</t>
  </si>
  <si>
    <t xml:space="preserve"> Exchange rate at end of reporting year (= survey reference date)</t>
  </si>
  <si>
    <t xml:space="preserve">Participating interest in % =    </t>
  </si>
  <si>
    <t>Equity capital held by investor x 100</t>
  </si>
  <si>
    <t>1.01.E0</t>
  </si>
  <si>
    <t>SNB code</t>
  </si>
  <si>
    <t>Accounting rules for banks (ARB-FINMA)</t>
  </si>
  <si>
    <t>Financial flows in equity capital share to participations (&gt;=10% of equity capital share)</t>
  </si>
  <si>
    <r>
      <rPr>
        <sz val="12"/>
        <color indexed="8"/>
        <rFont val="Arial"/>
        <family val="2"/>
      </rPr>
      <t>The method of determining participations and calculating variables is fundamentally different in this section than in the preceding worksheets. Please report the</t>
    </r>
    <r>
      <rPr>
        <b/>
        <sz val="12"/>
        <color indexed="8"/>
        <rFont val="Arial"/>
        <family val="2"/>
      </rPr>
      <t xml:space="preserve"> total turnover and number of staff (not by participating interest) of all direct and indirect majority interests.</t>
    </r>
  </si>
  <si>
    <t>FINMA Insurance Supervision Ordinance (ISO-FINMA)</t>
  </si>
  <si>
    <t>Various standards were applied.</t>
  </si>
  <si>
    <t>https://emi.snb.ch/en/emi/INV</t>
  </si>
  <si>
    <t>Inflow of dividends into Switzerland 
(Net dividends)</t>
  </si>
  <si>
    <t>According to the Federal Act on the Swiss National Bank of 3 October 2003 (National Bank Act), the Ordinance on the National Bank Act of 18 March 2004 (National Bank Ordinance), and the annexes to the currency treaty between the Swiss Confederation and the Principality of Liechtenstein of 3 November 1998, the Swiss National Bank is authorised to collect the statistical data required for drawing up the balance of payments and the statistics on the international investment position. The SNB is required by law to treat survey data confidentially and to publish them only in aggregated form.</t>
  </si>
  <si>
    <t>– For companies listed on stock exchange, the ex-dividend date is decisive 
   in the allocation to the accounting period, i.e. dividends must be reported
   in the period in which the ex-dividend date falls.</t>
  </si>
  <si>
    <t>– If net dividends cannot be reported, please report gross dividends.</t>
  </si>
  <si>
    <t>Please calculate the equity capital in the relevant countries pursuant to section 9.1 in accordance with the following rule: Subtract the book value of an indirect participation from the equity capital in the balance sheet of the group (usually the direct participation) so as to avoid double counting. Goodwill in the balance sheet of the direct participation is not included in the book value, and is therefore also not deductable (cf. 4.3). If you have a chain of indirect participations in the country of the direct participation, please use the same method of calculation (equity capital less book value).</t>
  </si>
  <si>
    <r>
      <rPr>
        <i/>
        <u/>
        <sz val="10"/>
        <rFont val="Arial"/>
        <family val="2"/>
      </rPr>
      <t>Insurance corporations</t>
    </r>
    <r>
      <rPr>
        <i/>
        <sz val="10"/>
        <color indexed="8"/>
        <rFont val="Arial"/>
        <family val="2"/>
      </rPr>
      <t>: Turnover includes contributions due on insurance contracts (gross contributions) in the reporting period less retrocessions and earnings from capital investments.</t>
    </r>
  </si>
  <si>
    <r>
      <t xml:space="preserve">Please note that the method used for determining the relevant participations in INP60 is fundamentally different from that in INP50 (cf. 9.1).
For this section, only direct and indirect </t>
    </r>
    <r>
      <rPr>
        <b/>
        <sz val="10"/>
        <rFont val="Arial"/>
        <family val="2"/>
      </rPr>
      <t>majority interests</t>
    </r>
    <r>
      <rPr>
        <sz val="10"/>
        <rFont val="Arial"/>
        <family val="2"/>
      </rPr>
      <t xml:space="preserve"> (&gt;50% of voting stock) are relevant. Legally dependent branches and branch offices are treated as participations.</t>
    </r>
  </si>
  <si>
    <t>Czechia</t>
  </si>
  <si>
    <t>North Macedonia</t>
  </si>
  <si>
    <t>Russia</t>
  </si>
  <si>
    <t>Eswatini</t>
  </si>
  <si>
    <r>
      <rPr>
        <i/>
        <u/>
        <sz val="10"/>
        <rFont val="Arial"/>
        <family val="2"/>
      </rPr>
      <t>Banks</t>
    </r>
    <r>
      <rPr>
        <i/>
        <sz val="10"/>
        <color indexed="8"/>
        <rFont val="Arial"/>
        <family val="2"/>
      </rPr>
      <t>: Turnover includes net earnings in the reporting period from interest and commission business.</t>
    </r>
  </si>
  <si>
    <t>incl. Livigno</t>
  </si>
  <si>
    <t>Number of staff</t>
  </si>
  <si>
    <t>Number of staff at year-end</t>
  </si>
  <si>
    <r>
      <t xml:space="preserve">The number of staff comprises all persons employed with the company on whose income contributions to the Old Age and Survivors Insurance Fund (AHV/AVS) are paid. As a rule, this comprises all employees working at least six hours a week, including apprentices, trainees, stand-in staff and field representatives. Temporary staff who work at a company but are not employed by it are </t>
    </r>
    <r>
      <rPr>
        <u/>
        <sz val="10"/>
        <rFont val="Arial"/>
        <family val="2"/>
      </rPr>
      <t>not</t>
    </r>
    <r>
      <rPr>
        <sz val="10"/>
        <rFont val="Arial"/>
        <family val="2"/>
      </rPr>
      <t xml:space="preserve"> to be included. Every person is counted as one. If a headcount is not possible, the number of full-time equivalents (FTE) may be provided instead.</t>
    </r>
  </si>
  <si>
    <t>The total number of staff comprises all persons employed in the company working at least six hours a week, including apprentices, stand-in staff and field representatives. Temporary staff who work at a company but are not employed by it are not to be included. Every person is counted as one, and not according to full-time equivalents (FTE). If a headcount is not possible, the number of FTEs may be provided instead. The number of staff is to be recorded under the country of domicile of the company that pays the wages and social security.</t>
  </si>
  <si>
    <t>Turnover comprises sales of goods and services invoiced in the reporting period by your participations in the corresponding country to third parties. Intragroup turnover is not included.
All secondary costs (transport, packaging, etc.) included in turnover and charged to the customer must be deducted.
Decreases in earnings such as price reductions, rebates and cash discounts which are passed on to the customer must also be deducted.
Turnover does not include tariffs, VAT or other sales taxes.
In the absence of exact data, please provide an estimate of your turnover.</t>
  </si>
  <si>
    <t>YES</t>
  </si>
  <si>
    <t>B5</t>
  </si>
  <si>
    <t>10% - 50%</t>
  </si>
  <si>
    <t>Key figures on resident company / group</t>
  </si>
  <si>
    <t>Participations in resident enterprises</t>
  </si>
  <si>
    <t>Investors in your group (part 1): Resident investors</t>
  </si>
  <si>
    <t>Investors in your group (part 2): Non-resident investors</t>
  </si>
  <si>
    <t>Participations in non-resident enterprises (part 1): Result</t>
  </si>
  <si>
    <t>Participations in non-resident enterprises (part 2): Equity capital</t>
  </si>
  <si>
    <t>Operational data on non-resident enterprises in which you hold a majority interest</t>
  </si>
  <si>
    <t>Participations in non-resident enterprises (part 2): Equity 
capital</t>
  </si>
  <si>
    <r>
      <t xml:space="preserve">The details provided in this section determine which forms you are required to complete.
‘Resident group’ comprises your company and all affiliated enterprises in Switzerland and Liechtenstein.
</t>
    </r>
    <r>
      <rPr>
        <b/>
        <sz val="10"/>
        <color theme="1"/>
        <rFont val="Arial"/>
        <family val="2"/>
      </rPr>
      <t>Form INP05 must be completed in all cases.</t>
    </r>
  </si>
  <si>
    <t>2.1 Participations in resident enterprises</t>
  </si>
  <si>
    <t>Does your company have participations in resident enterprises?</t>
  </si>
  <si>
    <r>
      <rPr>
        <sz val="10"/>
        <rFont val="Arial"/>
        <family val="2"/>
      </rPr>
      <t xml:space="preserve">What is the industry (principal activity) of your resident group according to NOGA 2008?
</t>
    </r>
    <r>
      <rPr>
        <u/>
        <sz val="10"/>
        <color indexed="12"/>
        <rFont val="Arial"/>
        <family val="2"/>
      </rPr>
      <t>(Link to industry codes)</t>
    </r>
  </si>
  <si>
    <t>2.3 Non-resident investors</t>
  </si>
  <si>
    <t>&gt;50%</t>
  </si>
  <si>
    <t>Linkages in respect of non-resident investors</t>
  </si>
  <si>
    <t>Non-resident investors</t>
  </si>
  <si>
    <t>Your resident group</t>
  </si>
  <si>
    <t>Participations in non-resident enterprises</t>
  </si>
  <si>
    <t>Share of voting stock held by non-resident investors</t>
  </si>
  <si>
    <t>Repatriation of funds from Switzerland (outflow)</t>
  </si>
  <si>
    <t>Dividends paid to non-resident investors</t>
  </si>
  <si>
    <t>Linkages in respect of participations in non-resident enterprises</t>
  </si>
  <si>
    <t>Equity capital of participations in non-resident enterprises</t>
  </si>
  <si>
    <t>Outflow of funds from Switzerland</t>
  </si>
  <si>
    <t>Dividends received from participations in non-resident enterprises</t>
  </si>
  <si>
    <t>Statistically relevant result for participations in non-resident
enterprises</t>
  </si>
  <si>
    <t>Operational data on non-resident enterprises in which you hold a participation</t>
  </si>
  <si>
    <t>Number of non-resident enterprises in which a majority interest 
is held</t>
  </si>
  <si>
    <t>Turnover of non-resident enterprises in which a majority interest 
is held</t>
  </si>
  <si>
    <t>Number of staff employed at non-resident enterprises in 
which a majority interest is held</t>
  </si>
  <si>
    <t>Your resident company: not consolidated</t>
  </si>
  <si>
    <t>Your resident group: consolidated with participations in resident enterprises</t>
  </si>
  <si>
    <t>In CHF millions (to at least one decimal place)</t>
  </si>
  <si>
    <t>Amounts in CHF millions (to at least one decimal place)</t>
  </si>
  <si>
    <t>Name of enterprise</t>
  </si>
  <si>
    <t>Is the enterprise included in this survey?</t>
  </si>
  <si>
    <t>If your group has no resident investors, leave this form blank.</t>
  </si>
  <si>
    <t>Capital linkages with non-resident investors</t>
  </si>
  <si>
    <t>Outflow of dividends from Switzerland
(Net dividends)</t>
  </si>
  <si>
    <t>Please report the statistically relevant result of participations 
in non-resident enterprises.</t>
  </si>
  <si>
    <t>Please report the financial flows in respect of participations in non-resident enterprises and equity capital of such participations by participating interest.</t>
  </si>
  <si>
    <t>Equity capital of the enterprises concerned [by participating interest and before profit appropriation] at end of previous reporting year (=previous year)</t>
  </si>
  <si>
    <t>Equity capital of the enterprises concerned [by participating interest and before profit appropriation] at end of current reporting year (=reference date)</t>
  </si>
  <si>
    <t>Cross-border participations: Annual survey</t>
  </si>
  <si>
    <t xml:space="preserve">The purpose of the survey is to determine cross-border capital linkages of companies domiciled in Switzerland and Liechtenstein (resident enterprises). The data gathered are incorporated into the balance of payments, the international investment position and the direct investment publications, which are all available at: </t>
  </si>
  <si>
    <t>Definition of resident/non-resident</t>
  </si>
  <si>
    <t>Companies domiciled and persons resident in Switzerland or the Principality of Liechtenstein are considered to be resident. Companies domiciled and persons resident in any other country are considered to be non-resident. All references to Switzerland also include the Principality of Liechtenstein.</t>
  </si>
  <si>
    <t>Please enter all data in millions of Swiss francs (CHF), to at least one decimal place.</t>
  </si>
  <si>
    <t>The answers provided in this worksheet determine the further procedure of the survey. The following chart shows an example of the relations between a resident group and non-resident investors / participations in non-resident enterprises. All references to Switzerland also include the Principality of Liechtenstein.</t>
  </si>
  <si>
    <t>Industry of resident group</t>
  </si>
  <si>
    <t>Non-resident investors are all legal entities and private individuals holding at least 10% of the voting stock in your company (e.g. parent company).
For example:</t>
  </si>
  <si>
    <t>– Non-resident parent companies</t>
  </si>
  <si>
    <t>– Non-resident intermediate companies</t>
  </si>
  <si>
    <t>– Non-resident private individuals</t>
  </si>
  <si>
    <t>– Non-resident public institutions</t>
  </si>
  <si>
    <t xml:space="preserve">Participations in non-resident enterprises are all non-resident companies in which your resident group holds at least 10% of the voting stock (e.g. subsidiaries). Non-resident branches and branch offices are treated as participations. Shares without voting rights (e.g. preferred shares, participation certificates) are not counted as equity capital. </t>
  </si>
  <si>
    <t>Consolidated figures for resident group</t>
  </si>
  <si>
    <t>Nominee shareholders holding shares in the name of their clients are not considered investors.</t>
  </si>
  <si>
    <t>INP10 – Participations in resident enterprises</t>
  </si>
  <si>
    <t>Please report all participations in resident enterprises, quoting equity capital and number of staff. The data for participations should be consolidated wherever possible, i.e. the cross-border capital linkages and transactions by these resident enterprises with non-residents should be included in this report.</t>
  </si>
  <si>
    <t>INP20 – Resident investors</t>
  </si>
  <si>
    <t xml:space="preserve">Please list all investors holding at least 10% of the voting stock in your resident group. The name of the investor is optional. If you prefer to omit it, please denote this using a place holder (e.g. X). 
The chart under 6.2 shows an example with the required details for the items. </t>
  </si>
  <si>
    <t>INP30 – Capital linkages with non-resident investors</t>
  </si>
  <si>
    <t>– Acquisition of shares in resident enterprise by non-resident investor 
– Capital increases and supplementary capital payments
– Establishment of company in Switzerland
– Provision of operating and dotation capital to resident branches 
   and branch offices
– Contributions to cover losses</t>
  </si>
  <si>
    <t>Please report all net dividends paid to non-resident investors by your resident group. The net dividend is calculated as the gross dividend less non-reclaimable withholding tax (cf. 7.5)</t>
  </si>
  <si>
    <t>INP40 – Participations in non-resident enterprises (part 1): Result</t>
  </si>
  <si>
    <t>Please include the results of all participations in non-resident enterprises (direct and indirect with a share of at least 10% of the voting stock) in the consolidation and report the consolidated result (sub-consolidation) in the country of the direct participation. In the following example, this is all participations (A1 and C1; B1, B2 and C2). If B2, C1 or C2 have additional participations, then please include these also.</t>
  </si>
  <si>
    <t>With regard to direct participation in non-resident enterprises, if sub-consolidation applies, report the result according to Method A.
With regard to direct participation in non-resident enterprises, if sub-consolidation does not apply, report the result according to Method B.</t>
  </si>
  <si>
    <r>
      <t>Method A:</t>
    </r>
    <r>
      <rPr>
        <sz val="10"/>
        <rFont val="Arial"/>
        <family val="2"/>
      </rPr>
      <t xml:space="preserve"> Take into account the consolidated result of direct and indirect participations in non-resident enterprises and report the consolidated result in the country of direct participation. In the example below, sub-consolidation would apply at level A1 (green box incl. C1; to be reported in country A) and at level B1 (red box incl. B2 and C2; to be reported in country B). As indirect participation in a third country needs to be taken into account when using this method (in contrast to calculation of equity capital), other changes may result in Col. 7 of form INP50.</t>
    </r>
  </si>
  <si>
    <r>
      <t>Method B:</t>
    </r>
    <r>
      <rPr>
        <sz val="10"/>
        <rFont val="Arial"/>
        <family val="2"/>
      </rPr>
      <t xml:space="preserve"> Take into account only direct participations in non-resident enterprises and report the individual result in the country of the direct participation. In the example below, this corresponds to individual result A1 (purple box; to be reported in country A) and B1 (orange box; to be reported in country B).</t>
    </r>
  </si>
  <si>
    <t>Statistically relevant result of participations in non-resident enterprises by participating interest</t>
  </si>
  <si>
    <r>
      <t>1)</t>
    </r>
    <r>
      <rPr>
        <sz val="10"/>
        <rFont val="Arial"/>
        <family val="2"/>
      </rPr>
      <t xml:space="preserve"> Please calculate the statistically relevant result of participations in non-resident enterprises according to the calculation method under section 4.4.</t>
    </r>
  </si>
  <si>
    <t>INP50 – Participations in non-resident enterprises (part 2): Equity capital</t>
  </si>
  <si>
    <r>
      <t xml:space="preserve">Please report the financial flows in respect of participations in non-resident enterprises and equity capital by the participating interest in the non-resident enterprise in which participations are held. Report the equity capital based on the balance sheets of the non-resident enterprises and </t>
    </r>
    <r>
      <rPr>
        <u/>
        <sz val="10"/>
        <rFont val="Arial"/>
        <family val="2"/>
      </rPr>
      <t>not</t>
    </r>
    <r>
      <rPr>
        <sz val="10"/>
        <rFont val="Arial"/>
        <family val="2"/>
      </rPr>
      <t xml:space="preserve"> the book value from the balance sheets of the resident parent company. For legally dependent branches and branch offices, report net changes in assets as financial flows.</t>
    </r>
  </si>
  <si>
    <t>Please report only the cross-border financial flows between your resident group and the direct participations in non-resident enterprises 
(equity capital share of at least 10%). The following business scenarios lead to the most common changes of participations’ equity capital:</t>
  </si>
  <si>
    <t>Please report all dividends received from non-resident enterprises by your resident group, as well as repatriated profits from branches and branch offices. The net dividend is calculated as the gross dividend less non-reclaimable withholding tax (cf. 7.5).</t>
  </si>
  <si>
    <t>INP60 – Operational details on non-resident enterprises in which you hold a participation</t>
  </si>
  <si>
    <t>Turnover of subsidiaries/enterprises in which you hold a participation</t>
  </si>
  <si>
    <t>Please note the following rules for non-resident enterprises in which you hold a participation with their main business in these areas:</t>
  </si>
  <si>
    <t>Please report, per country, the number of companies in which your resident group holds more than 50% of the voting stock.</t>
  </si>
  <si>
    <r>
      <t xml:space="preserve">Please do </t>
    </r>
    <r>
      <rPr>
        <u/>
        <sz val="10"/>
        <color theme="1"/>
        <rFont val="Arial"/>
        <family val="2"/>
      </rPr>
      <t>not</t>
    </r>
    <r>
      <rPr>
        <sz val="10"/>
        <color theme="1"/>
        <rFont val="Arial"/>
        <family val="2"/>
      </rPr>
      <t xml:space="preserve"> report data by participating interest, but rather take into account the total number of staff and turnover of enterprises in which you hold a participation. 
The values should always be entered in the country of domicile of the enterprise. For several participations in one country, calculate the aggregate value.</t>
    </r>
  </si>
  <si>
    <t>Change of non-resident investor</t>
  </si>
  <si>
    <r>
      <t xml:space="preserve">Please take into account all direct participations as well as indirect participations which are maintained via a direct participation </t>
    </r>
    <r>
      <rPr>
        <u/>
        <sz val="10"/>
        <rFont val="Arial"/>
        <family val="2"/>
      </rPr>
      <t xml:space="preserve">in the </t>
    </r>
    <r>
      <rPr>
        <u/>
        <sz val="10"/>
        <color theme="1"/>
        <rFont val="Arial"/>
        <family val="2"/>
      </rPr>
      <t>same country</t>
    </r>
    <r>
      <rPr>
        <sz val="10"/>
        <color theme="1"/>
        <rFont val="Arial"/>
        <family val="2"/>
      </rPr>
      <t>.</t>
    </r>
  </si>
  <si>
    <t>in which you hold a majority interest</t>
  </si>
  <si>
    <t xml:space="preserve">Use the filters ‘Country groups’ and ‘Country’ to restrict the country list to one or more country groups and countries/regions.
</t>
  </si>
  <si>
    <r>
      <t xml:space="preserve">The consistency checks test the accuracy of the data entries by calculation. Checks are defined for the worksheets </t>
    </r>
    <r>
      <rPr>
        <b/>
        <sz val="10"/>
        <rFont val="Arial"/>
        <family val="2"/>
      </rPr>
      <t xml:space="preserve">INP05.MELD to INP60.MELD,
</t>
    </r>
    <r>
      <rPr>
        <sz val="10"/>
        <rFont val="Arial"/>
        <family val="2"/>
      </rPr>
      <t>and are performed automatically.
If the consistency rules are infringed, a warning or error</t>
    </r>
    <r>
      <rPr>
        <b/>
        <sz val="10"/>
        <rFont val="Arial"/>
        <family val="2"/>
      </rPr>
      <t xml:space="preserve"> message</t>
    </r>
    <r>
      <rPr>
        <sz val="10"/>
        <rFont val="Arial"/>
        <family val="2"/>
      </rPr>
      <t xml:space="preserve"> is generated. 
The 'Start' worksheet contains an overview of </t>
    </r>
    <r>
      <rPr>
        <b/>
        <sz val="10"/>
        <rFont val="Arial"/>
        <family val="2"/>
      </rPr>
      <t>warnings</t>
    </r>
    <r>
      <rPr>
        <sz val="10"/>
        <rFont val="Arial"/>
        <family val="2"/>
      </rPr>
      <t xml:space="preserve"> and </t>
    </r>
    <r>
      <rPr>
        <b/>
        <sz val="10"/>
        <rFont val="Arial"/>
        <family val="2"/>
      </rPr>
      <t>error messages</t>
    </r>
    <r>
      <rPr>
        <sz val="10"/>
        <rFont val="Arial"/>
        <family val="2"/>
      </rPr>
      <t xml:space="preserve">.
If a </t>
    </r>
    <r>
      <rPr>
        <b/>
        <sz val="10"/>
        <rFont val="Arial"/>
        <family val="2"/>
      </rPr>
      <t xml:space="preserve">warning </t>
    </r>
    <r>
      <rPr>
        <sz val="10"/>
        <rFont val="Arial"/>
        <family val="2"/>
      </rPr>
      <t>or</t>
    </r>
    <r>
      <rPr>
        <b/>
        <sz val="10"/>
        <rFont val="Arial"/>
        <family val="2"/>
      </rPr>
      <t xml:space="preserve"> error message </t>
    </r>
    <r>
      <rPr>
        <sz val="10"/>
        <rFont val="Arial"/>
        <family val="2"/>
      </rPr>
      <t>appears in the worksheets, please check your data entries and correct them before sending to the SNB.
It is possible for a correct data entry to trigger a warning. 
In such cases, please tick the box ‘Checked’ before sending to the SNB.</t>
    </r>
  </si>
  <si>
    <t>Errors</t>
  </si>
  <si>
    <t>Warnings</t>
  </si>
  <si>
    <t>Checked</t>
  </si>
  <si>
    <t>If you answered 'yes' to question 2.5: is the sum of the equity capital of all participations in non-resident enterprises at least CHF 10 million?</t>
  </si>
  <si>
    <t>Inflows of funds into Switzerland are to be entered with a plus sign.</t>
  </si>
  <si>
    <t>Repatriations of funds from Switzerland are to be entered with a plus sign.</t>
  </si>
  <si>
    <t>Outflows of funds from Switzerland are to be entered with a plus sign.</t>
  </si>
  <si>
    <t>Repatriations of funds into Switzerland are to be entered with a plus sign.</t>
  </si>
  <si>
    <t>The overview shows your reporting requirements and the current status of the report. Click on the respective sections of the survey to enter data. 
Please write any comments you may have on individual survey sections or on the survey as a whole in the specified field. The following chart shows how the survey is structured.</t>
  </si>
  <si>
    <t>7.1 Inflow of funds into Switzerland</t>
  </si>
  <si>
    <t>7.2 Repatriation of funds from Switzerland (outflow)</t>
  </si>
  <si>
    <t>7.3 Net dividends to non-resident investors</t>
  </si>
  <si>
    <t>7.4 Other changes</t>
  </si>
  <si>
    <t>– Sale of shares in resident enterprise by non-resident investor
– Capital repayments from Switzerland to abroad
– Liquidation of resident enterprise (liquidation proceeds)
– Repayment of operating and dotation capital by branches
Dividends must be reported separately, i.e. not under this item.</t>
  </si>
  <si>
    <t>If foreign ownership of shares in your company changes, the seller should report the sale price as a repatriation of funds from Switzerland (outflow) and 
the buyer should report the sale price as an inflow of funds into Switzerland. If the seller and buyer are both domiciled in the same country, flows do not 
need to be reported.</t>
  </si>
  <si>
    <t>9.5 Outflow of funds from Switzerland</t>
  </si>
  <si>
    <t>9.6 Repatriation of funds into Switzerland (inflow)</t>
  </si>
  <si>
    <t>– Acquisition of shares in non-resident enterprises
– Capital increases and supplementary capital payments to 
   non-resident enterprises
– Establishment of non-resident enterprise
– Provision of operating and dotation capital to non-resident branches 
   and branch offices
– Purchase of fixed assets abroad *)
– Contributions to cover losses to non-resident enterprise</t>
  </si>
  <si>
    <t>– Sale of shares in non-resident enterprises
– Capital repayments from abroad to Switzerland
– Liquidation of non-resident enterprise
– Repayment of operating and dotation capital by non-resident branches and 
   branch offices
– Sale of fixed assets abroad *)
Dividends must be reported separately, i.e. not under this item.</t>
  </si>
  <si>
    <t>9.7 Net dividends into Switzerland</t>
  </si>
  <si>
    <r>
      <t xml:space="preserve">9.8 </t>
    </r>
    <r>
      <rPr>
        <b/>
        <u/>
        <sz val="11"/>
        <color indexed="12"/>
        <rFont val="Arial"/>
        <family val="2"/>
      </rPr>
      <t>Other changes</t>
    </r>
  </si>
  <si>
    <t>Take A1 into account</t>
  </si>
  <si>
    <t>Take B1 and B2 into account</t>
  </si>
  <si>
    <t>Take C1 and C2 into account</t>
  </si>
  <si>
    <t>Take A1 into account (40% direct)</t>
  </si>
  <si>
    <t>Take B1 into account (100% direct) 
Take B2 into account (80%, held with B1 and in the same country as B1)</t>
  </si>
  <si>
    <r>
      <t>Resident enterprises in which your company holds</t>
    </r>
    <r>
      <rPr>
        <b/>
        <sz val="12"/>
        <color theme="1"/>
        <rFont val="Arial"/>
        <family val="2"/>
      </rPr>
      <t xml:space="preserve"> at least 10% </t>
    </r>
    <r>
      <rPr>
        <sz val="12"/>
        <color theme="1"/>
        <rFont val="Arial"/>
        <family val="2"/>
      </rPr>
      <t>of the voting stock:</t>
    </r>
  </si>
  <si>
    <t>If possible, please consolidate all participations in resident enterprises in which your company holds 
at least 10% of the voting stock.</t>
  </si>
  <si>
    <r>
      <t xml:space="preserve">Please report all </t>
    </r>
    <r>
      <rPr>
        <b/>
        <sz val="12"/>
        <color theme="1"/>
        <rFont val="Arial"/>
        <family val="2"/>
      </rPr>
      <t>resident investors</t>
    </r>
    <r>
      <rPr>
        <sz val="12"/>
        <color theme="1"/>
        <rFont val="Arial"/>
        <family val="2"/>
      </rPr>
      <t xml:space="preserve"> holding </t>
    </r>
    <r>
      <rPr>
        <b/>
        <sz val="12"/>
        <color theme="1"/>
        <rFont val="Arial"/>
        <family val="2"/>
      </rPr>
      <t>at least 10%</t>
    </r>
    <r>
      <rPr>
        <sz val="12"/>
        <color theme="1"/>
        <rFont val="Arial"/>
        <family val="2"/>
      </rPr>
      <t xml:space="preserve"> of the voting stock in your </t>
    </r>
    <r>
      <rPr>
        <b/>
        <sz val="12"/>
        <color theme="1"/>
        <rFont val="Arial"/>
        <family val="2"/>
      </rPr>
      <t>resident</t>
    </r>
    <r>
      <rPr>
        <sz val="12"/>
        <color theme="1"/>
        <rFont val="Arial"/>
        <family val="2"/>
      </rPr>
      <t xml:space="preserve"> group.</t>
    </r>
  </si>
  <si>
    <t>Please enter the equity capital transactions between your resident company and non-resident investors.</t>
  </si>
  <si>
    <r>
      <t xml:space="preserve">Please report all non-resident investors holding </t>
    </r>
    <r>
      <rPr>
        <b/>
        <sz val="12"/>
        <color theme="1"/>
        <rFont val="Arial"/>
        <family val="2"/>
      </rPr>
      <t>at least 10%</t>
    </r>
    <r>
      <rPr>
        <sz val="12"/>
        <color theme="1"/>
        <rFont val="Arial"/>
        <family val="2"/>
      </rPr>
      <t xml:space="preserve"> of the voting stock in your resident group.</t>
    </r>
  </si>
  <si>
    <t>*) Fixed assets comprise land, buildings, machinery, tools, vehicles, supply networks abroad which are under the direct ownership of the direct investor, as 
   opposed to assets which were brought into the company or permanent establishment abroad.</t>
  </si>
  <si>
    <t>Operational data on non-resident enterprises</t>
  </si>
  <si>
    <t>Please read these instructions. They are designed to facilitate your response to this survey, and also contain information on how to return this Excel file to 
the SNB.</t>
  </si>
  <si>
    <t>This Excel file is designed to record data for the above-mentioned survey. After you have entered and checked the data, please send this file to the SNB (cf. section 7.). 
Please do not modify this file in any way, since this will result in the SNB being unable to process it.
If you would like to use the forms in an automated procedure, please refer to the information on the SNB’s website:</t>
  </si>
  <si>
    <t>Less than 10%</t>
  </si>
  <si>
    <t>No participation</t>
  </si>
  <si>
    <t>Please check our website to ensure that you are always using the latest release. You will be informed in writing when the SNB publishes a new release. 
If you submit your data using an old release, the SNB will not be able to process them.</t>
  </si>
  <si>
    <t>This worksheet explains how to use the file.</t>
  </si>
  <si>
    <t>4. - 10. Notes on forms</t>
  </si>
  <si>
    <t>- If you get an error message, please correct the values in the respective worksheet.
- If you get a warning message, please correct the information in the respective worksheet. If the data are correct, please confirm this by clicking 
  on ‘Checked’.</t>
  </si>
  <si>
    <r>
      <rPr>
        <sz val="10"/>
        <color indexed="8"/>
        <rFont val="Arial"/>
        <family val="2"/>
      </rPr>
      <t xml:space="preserve">Please check the table below </t>
    </r>
    <r>
      <rPr>
        <b/>
        <sz val="10"/>
        <color indexed="8"/>
        <rFont val="Arial"/>
        <family val="2"/>
      </rPr>
      <t>after</t>
    </r>
    <r>
      <rPr>
        <sz val="10"/>
        <color indexed="8"/>
        <rFont val="Arial"/>
        <family val="2"/>
      </rPr>
      <t xml:space="preserve"> completing the survey.</t>
    </r>
    <r>
      <rPr>
        <sz val="10"/>
        <color theme="1"/>
        <rFont val="Arial"/>
        <family val="2"/>
      </rPr>
      <t xml:space="preserve"> </t>
    </r>
    <r>
      <rPr>
        <sz val="10"/>
        <color indexed="8"/>
        <rFont val="Arial"/>
        <family val="2"/>
      </rPr>
      <t xml:space="preserve">You can refer to the Overview worksheet </t>
    </r>
    <r>
      <rPr>
        <b/>
        <sz val="10"/>
        <color indexed="8"/>
        <rFont val="Arial"/>
        <family val="2"/>
      </rPr>
      <t>while</t>
    </r>
    <r>
      <rPr>
        <sz val="10"/>
        <color indexed="8"/>
        <rFont val="Arial"/>
        <family val="2"/>
      </rPr>
      <t xml:space="preserve"> completing the survey.</t>
    </r>
    <r>
      <rPr>
        <sz val="10"/>
        <color theme="1"/>
        <rFont val="Arial"/>
        <family val="2"/>
      </rPr>
      <t xml:space="preserve"> The Overview worksheet can be accessed as soon as you have entered the Metadata worksheet.</t>
    </r>
  </si>
  <si>
    <r>
      <rPr>
        <b/>
        <sz val="10"/>
        <color theme="1"/>
        <rFont val="Arial"/>
        <family val="2"/>
      </rPr>
      <t>Simplified data entry:</t>
    </r>
    <r>
      <rPr>
        <sz val="10"/>
        <color theme="1"/>
        <rFont val="Arial"/>
        <family val="2"/>
      </rPr>
      <t xml:space="preserve"> Use the filters ‘Country group’ and ‘Country of direct participation’ to restrict the list of countries to one or more country groups and/or countries. </t>
    </r>
  </si>
  <si>
    <r>
      <rPr>
        <b/>
        <sz val="10"/>
        <color theme="1"/>
        <rFont val="Arial"/>
        <family val="2"/>
      </rPr>
      <t>Simplified data entry:</t>
    </r>
    <r>
      <rPr>
        <sz val="10"/>
        <color theme="1"/>
        <rFont val="Arial"/>
        <family val="2"/>
      </rPr>
      <t xml:space="preserve"> Use the filters ‘Country groups’ and ‘Country of direct participation’ to restrict the list of countries to one or more country groups and/or countries. </t>
    </r>
  </si>
  <si>
    <r>
      <rPr>
        <b/>
        <sz val="10"/>
        <color theme="1"/>
        <rFont val="Arial"/>
        <family val="2"/>
      </rPr>
      <t>Simplified data entry:</t>
    </r>
    <r>
      <rPr>
        <sz val="10"/>
        <color theme="1"/>
        <rFont val="Arial"/>
        <family val="2"/>
      </rPr>
      <t xml:space="preserve"> Use the filters ‘Country groups’ and ‘Country of subsidiary/participation/branch’ to restrict the list of countries to one or more country groups and/or countries. </t>
    </r>
  </si>
  <si>
    <t>Basic data – Cross-border participations</t>
  </si>
  <si>
    <r>
      <t xml:space="preserve">Are there any non-resident </t>
    </r>
    <r>
      <rPr>
        <b/>
        <sz val="10"/>
        <rFont val="Arial"/>
        <family val="2"/>
      </rPr>
      <t>direct or indirect investors</t>
    </r>
    <r>
      <rPr>
        <sz val="10"/>
        <rFont val="Arial"/>
        <family val="2"/>
      </rPr>
      <t xml:space="preserve"> holding </t>
    </r>
    <r>
      <rPr>
        <b/>
        <sz val="10"/>
        <rFont val="Arial"/>
        <family val="2"/>
      </rPr>
      <t>at least 10%</t>
    </r>
    <r>
      <rPr>
        <sz val="10"/>
        <rFont val="Arial"/>
        <family val="2"/>
      </rPr>
      <t xml:space="preserve"> of the voting stock 
in your company?</t>
    </r>
  </si>
  <si>
    <t>Does your resident group hold 10% or more of the equity capital in a non-resident enterprise? Please answer for your company’s largest participating interest.</t>
  </si>
  <si>
    <t>Valid from 31.12.2023</t>
  </si>
  <si>
    <t>Release 1.6</t>
  </si>
  <si>
    <t>https://www.snb.ch/en/the-snb/mandates-goals/statistics/statistics-pub/balance-payments-foreign-assets</t>
  </si>
  <si>
    <t>Four months after end of reporting year (e.g. for 2023 → submission deadline: 30 April 2024). 
Please also return the form even if your company is not required to report.</t>
  </si>
  <si>
    <t>https://www.snb.ch/en/the-snb/mandates-goals/statistics/surveys/format#t3</t>
  </si>
  <si>
    <t>2.4 Participations in non-resident enterprises</t>
  </si>
  <si>
    <t>2.5 Participations in non-resident enterprises (cont.)</t>
  </si>
  <si>
    <t>4.7</t>
  </si>
  <si>
    <t>Participations in resident enterprises are all legally independent enterprises domiciled in Switzerland in which your company directly or indirectly holds at least 10% of the voting stock. Shares without voting rights (e.g. preferred shares, participation certificates) are not counted as equity capital.</t>
  </si>
  <si>
    <r>
      <t xml:space="preserve">Select the industry according to NOGA 2008 of your resident group from the drop-down menu. The resident group comprises all resident enterprises included in this survey. If your resident group operates in multiple industries, indicate </t>
    </r>
    <r>
      <rPr>
        <b/>
        <sz val="10"/>
        <rFont val="Arial"/>
        <family val="2"/>
      </rPr>
      <t>the industry with the greatest staff numbers in Switzerland.</t>
    </r>
  </si>
  <si>
    <t>Please report the consolidated figures for your resident group, i.e. all resident enterprises included in this survey. 
The chart below provides an example of the consolidation of equity capital. An example of the consolidation of profit can be found under 4.6.</t>
  </si>
  <si>
    <t>Goodwill written off as part of impairment tests is not included in equity capital. If your company applies Swiss GAAP FER, do not offset capitalised goodwill against equity, even if it is reported in the accounts of the enterprises in which participations are held.</t>
  </si>
  <si>
    <t>Example of consolidation of equity capital for a resident group:</t>
  </si>
  <si>
    <t>Calculation of consolidated result</t>
  </si>
  <si>
    <t>If your resident company presents consolidated results: In Col. 02 of INP05, report the adjusted consolidated result in accordance with 4.4.</t>
  </si>
  <si>
    <t>Example of consolidation of statistically relevant profit for a resident group:</t>
  </si>
  <si>
    <r>
      <t>If your resident company does not present consolidated results: In Col. 02 of INP05, report the total of the adjusted individual financial statements in accordance with 4.4 less the dividends distributed</t>
    </r>
    <r>
      <rPr>
        <i/>
        <sz val="10"/>
        <rFont val="Arial"/>
        <family val="2"/>
      </rPr>
      <t xml:space="preserve"> </t>
    </r>
    <r>
      <rPr>
        <u/>
        <sz val="10"/>
        <rFont val="Arial"/>
        <family val="2"/>
      </rPr>
      <t>by resident enterprises to resident enterprises</t>
    </r>
    <r>
      <rPr>
        <sz val="10"/>
        <rFont val="Arial"/>
        <family val="2"/>
      </rPr>
      <t>. Take the participating interests into account in this calculation (cf. 4.6). Dividend income from participations in non-resident enterprises is not to be deducted. The chart below provides an example of the consolidation of profit for a resident group.</t>
    </r>
  </si>
  <si>
    <t>Statistically relevant result of participations in resident enterprises by participating interest</t>
  </si>
  <si>
    <r>
      <t>1)</t>
    </r>
    <r>
      <rPr>
        <sz val="10"/>
        <rFont val="Arial"/>
        <family val="2"/>
      </rPr>
      <t xml:space="preserve"> Please calculate the statistically relevant result of participations in resident enterprises according to the calculation method under section 4.4.</t>
    </r>
  </si>
  <si>
    <r>
      <t xml:space="preserve"> </t>
    </r>
    <r>
      <rPr>
        <sz val="10"/>
        <color indexed="8"/>
        <rFont val="Arial"/>
        <family val="2"/>
      </rPr>
      <t>= Statistically relevant result</t>
    </r>
    <r>
      <rPr>
        <vertAlign val="superscript"/>
        <sz val="10"/>
        <color indexed="8"/>
        <rFont val="Arial"/>
        <family val="2"/>
      </rPr>
      <t>1)</t>
    </r>
  </si>
  <si>
    <t xml:space="preserve"> x Participating interest at end of reporting period</t>
  </si>
  <si>
    <t>Equity capital is defined under 4.3</t>
  </si>
  <si>
    <t>Please report the statistically relevant result of participations in non-resident enterprises. The results of legally dependent branches and branch offices (change in net assets) are to be reported as flows of funds in equity capital (cf. 9.5/9.6).</t>
  </si>
  <si>
    <t>Equity capital held by investor x100</t>
  </si>
  <si>
    <t>B1 - B5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</si>
</sst>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000"/>
    <numFmt numFmtId="165" formatCode="#,##0_);[Red]\-#,##0_);;@"/>
    <numFmt numFmtId="166" formatCode="#,##0.0_);[Red]\-#,##0.0_);;@"/>
    <numFmt numFmtId="167" formatCode="000000"/>
    <numFmt numFmtId="168" formatCode=";;;"/>
    <numFmt numFmtId="169" formatCode="General_)"/>
    <numFmt numFmtId="170" formatCode="0\ &quot;ERROR&quot;"/>
    <numFmt numFmtId="171" formatCode="_ * #,##0_ ;_ * \-#,##0_ ;_ * &quot;-&quot;??_ ;_ @_ "/>
    <numFmt numFmtId="172" formatCode="_ * #,##0%_ ;_ * \-#,##0%_ ;_ * &quot;-&quot;??_ ;_ @_ "/>
    <numFmt numFmtId="173" formatCode="#,##0_);[Red]\-#,##0_)"/>
    <numFmt numFmtId="174" formatCode="0\ &quot;Warnings&quot;"/>
  </numFmts>
  <fonts count="90" x14ac:knownFonts="1">
    <font>
      <sz val="10"/>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sz val="14"/>
      <color indexed="8"/>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sz val="9"/>
      <color indexed="81"/>
      <name val="Tahoma"/>
      <family val="2"/>
    </font>
    <font>
      <b/>
      <u/>
      <sz val="10"/>
      <name val="Arial"/>
      <family val="2"/>
    </font>
    <font>
      <b/>
      <sz val="12"/>
      <color indexed="8"/>
      <name val="Arial"/>
      <family val="2"/>
    </font>
    <font>
      <vertAlign val="superscript"/>
      <sz val="10"/>
      <color indexed="8"/>
      <name val="Arial"/>
      <family val="2"/>
    </font>
    <font>
      <i/>
      <sz val="10"/>
      <name val="Arial"/>
      <family val="2"/>
    </font>
    <font>
      <u/>
      <sz val="10"/>
      <color indexed="12"/>
      <name val="Arial"/>
      <family val="2"/>
    </font>
    <font>
      <sz val="8"/>
      <color indexed="8"/>
      <name val="Arial"/>
      <family val="2"/>
    </font>
    <font>
      <sz val="11"/>
      <color indexed="8"/>
      <name val="Arial"/>
      <family val="2"/>
    </font>
    <font>
      <b/>
      <sz val="11"/>
      <color indexed="8"/>
      <name val="Arial"/>
      <family val="2"/>
    </font>
    <font>
      <b/>
      <sz val="14"/>
      <color indexed="8"/>
      <name val="Arial"/>
      <family val="2"/>
    </font>
    <font>
      <b/>
      <sz val="10"/>
      <color indexed="10"/>
      <name val="Arial"/>
      <family val="2"/>
    </font>
    <font>
      <b/>
      <sz val="9"/>
      <color indexed="10"/>
      <name val="Arial"/>
      <family val="2"/>
    </font>
    <font>
      <sz val="10"/>
      <color indexed="9"/>
      <name val="Arial"/>
      <family val="2"/>
    </font>
    <font>
      <i/>
      <sz val="11"/>
      <color indexed="8"/>
      <name val="Arial"/>
      <family val="2"/>
    </font>
    <font>
      <b/>
      <sz val="10"/>
      <color indexed="30"/>
      <name val="Arial"/>
      <family val="2"/>
    </font>
    <font>
      <sz val="12"/>
      <color indexed="8"/>
      <name val="Arial"/>
      <family val="2"/>
    </font>
    <font>
      <sz val="10"/>
      <name val="Calibri"/>
      <family val="2"/>
    </font>
    <font>
      <b/>
      <u/>
      <sz val="11"/>
      <color indexed="12"/>
      <name val="Arial"/>
      <family val="2"/>
    </font>
    <font>
      <vertAlign val="superscript"/>
      <sz val="10"/>
      <name val="Arial"/>
      <family val="2"/>
    </font>
    <font>
      <sz val="10"/>
      <color indexed="10"/>
      <name val="Arial"/>
      <family val="2"/>
    </font>
    <font>
      <b/>
      <u/>
      <sz val="10"/>
      <color indexed="12"/>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sz val="11"/>
      <color theme="1"/>
      <name val="Calibri"/>
      <family val="2"/>
      <scheme val="minor"/>
    </font>
    <font>
      <b/>
      <sz val="14"/>
      <color theme="1"/>
      <name val="Arial"/>
      <family val="2"/>
    </font>
    <font>
      <b/>
      <sz val="10"/>
      <color rgb="FFFF0000"/>
      <name val="Arial"/>
      <family val="2"/>
    </font>
    <font>
      <sz val="11"/>
      <color rgb="FFFF0000"/>
      <name val="Arial"/>
      <family val="2"/>
    </font>
    <font>
      <sz val="14"/>
      <color theme="1"/>
      <name val="Arial"/>
      <family val="2"/>
    </font>
    <font>
      <sz val="8"/>
      <color theme="1"/>
      <name val="Arial"/>
      <family val="2"/>
    </font>
    <font>
      <b/>
      <sz val="12"/>
      <color theme="1"/>
      <name val="Arial"/>
      <family val="2"/>
    </font>
    <font>
      <b/>
      <sz val="10"/>
      <color theme="1"/>
      <name val="Arial"/>
      <family val="2"/>
    </font>
    <font>
      <u/>
      <sz val="8"/>
      <color theme="10"/>
      <name val="Arial"/>
      <family val="2"/>
    </font>
    <font>
      <sz val="10"/>
      <color theme="0" tint="-0.14999847407452621"/>
      <name val="Arial"/>
      <family val="2"/>
    </font>
    <font>
      <sz val="10"/>
      <color theme="0"/>
      <name val="Arial"/>
      <family val="2"/>
    </font>
    <font>
      <sz val="10"/>
      <color rgb="FF000000"/>
      <name val="Arial"/>
      <family val="2"/>
    </font>
    <font>
      <i/>
      <sz val="11"/>
      <color theme="1"/>
      <name val="Arial"/>
      <family val="2"/>
    </font>
    <font>
      <i/>
      <sz val="10"/>
      <color theme="1"/>
      <name val="Arial"/>
      <family val="2"/>
    </font>
    <font>
      <sz val="10"/>
      <color rgb="FF00FF00"/>
      <name val="Arial"/>
      <family val="2"/>
    </font>
    <font>
      <sz val="10"/>
      <color rgb="FF0070C0"/>
      <name val="Arial"/>
      <family val="2"/>
    </font>
    <font>
      <sz val="10"/>
      <color rgb="FFFFFFFF"/>
      <name val="Arial"/>
      <family val="2"/>
    </font>
    <font>
      <sz val="8"/>
      <color theme="0"/>
      <name val="Arial"/>
      <family val="2"/>
    </font>
    <font>
      <b/>
      <sz val="12"/>
      <color theme="0"/>
      <name val="Arial"/>
      <family val="2"/>
    </font>
    <font>
      <b/>
      <sz val="11"/>
      <color rgb="FF00B050"/>
      <name val="Arial"/>
      <family val="2"/>
    </font>
    <font>
      <b/>
      <i/>
      <sz val="10"/>
      <color rgb="FF00B050"/>
      <name val="Arial"/>
      <family val="2"/>
    </font>
    <font>
      <b/>
      <sz val="10"/>
      <color rgb="FF00B050"/>
      <name val="Arial"/>
      <family val="2"/>
    </font>
    <font>
      <b/>
      <sz val="20"/>
      <color theme="0"/>
      <name val="Arial"/>
      <family val="2"/>
    </font>
    <font>
      <b/>
      <u/>
      <sz val="10"/>
      <color theme="10"/>
      <name val="Arial"/>
      <family val="2"/>
    </font>
    <font>
      <sz val="10"/>
      <color rgb="FFFF0000"/>
      <name val="Arial"/>
      <family val="2"/>
    </font>
    <font>
      <sz val="10"/>
      <color theme="1"/>
      <name val="Calibri"/>
      <family val="2"/>
      <scheme val="minor"/>
    </font>
    <font>
      <sz val="12"/>
      <color theme="1"/>
      <name val="Arial"/>
      <family val="2"/>
    </font>
    <font>
      <sz val="13"/>
      <color theme="1"/>
      <name val="Arial"/>
      <family val="2"/>
    </font>
    <font>
      <sz val="11"/>
      <name val="Calibri"/>
      <family val="2"/>
      <scheme val="minor"/>
    </font>
    <font>
      <sz val="10"/>
      <name val="Calibri"/>
      <family val="2"/>
      <scheme val="minor"/>
    </font>
    <font>
      <b/>
      <sz val="11"/>
      <color theme="1"/>
      <name val="Calibri"/>
      <family val="2"/>
      <scheme val="minor"/>
    </font>
    <font>
      <b/>
      <u/>
      <sz val="11"/>
      <color theme="10"/>
      <name val="Arial"/>
      <family val="2"/>
    </font>
    <font>
      <b/>
      <sz val="10"/>
      <color rgb="FF0070C0"/>
      <name val="Arial"/>
      <family val="2"/>
    </font>
    <font>
      <b/>
      <sz val="11"/>
      <name val="Calibri"/>
      <family val="2"/>
      <scheme val="minor"/>
    </font>
    <font>
      <b/>
      <u/>
      <sz val="12"/>
      <color theme="10"/>
      <name val="Arial"/>
      <family val="2"/>
    </font>
    <font>
      <sz val="8"/>
      <color theme="0" tint="-4.9989318521683403E-2"/>
      <name val="Arial"/>
      <family val="2"/>
    </font>
    <font>
      <u/>
      <sz val="10"/>
      <color theme="0" tint="-0.34998626667073579"/>
      <name val="Arial"/>
      <family val="2"/>
    </font>
    <font>
      <i/>
      <u/>
      <sz val="10"/>
      <name val="Arial"/>
      <family val="2"/>
    </font>
    <font>
      <u/>
      <sz val="10"/>
      <color theme="1"/>
      <name val="Arial"/>
      <family val="2"/>
    </font>
  </fonts>
  <fills count="17">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rgb="FF00B050"/>
        <bgColor indexed="64"/>
      </patternFill>
    </fill>
  </fills>
  <borders count="70">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thin">
        <color indexed="64"/>
      </top>
      <bottom/>
      <diagonal/>
    </border>
    <border>
      <left/>
      <right style="thin">
        <color indexed="64"/>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bottom style="thin">
        <color theme="0" tint="-0.24994659260841701"/>
      </bottom>
      <diagonal/>
    </border>
  </borders>
  <cellStyleXfs count="23">
    <xf numFmtId="0" fontId="0" fillId="0" borderId="0"/>
    <xf numFmtId="166" fontId="45" fillId="0" borderId="1" applyFill="0">
      <protection locked="0"/>
    </xf>
    <xf numFmtId="165" fontId="45" fillId="0" borderId="1">
      <protection locked="0"/>
    </xf>
    <xf numFmtId="10" fontId="45" fillId="0" borderId="2">
      <protection locked="0"/>
    </xf>
    <xf numFmtId="49" fontId="45" fillId="0" borderId="2">
      <alignment horizontal="left" wrapText="1"/>
      <protection locked="0"/>
    </xf>
    <xf numFmtId="49" fontId="45" fillId="0" borderId="3">
      <alignment horizontal="center"/>
    </xf>
    <xf numFmtId="49" fontId="45" fillId="0" borderId="3">
      <alignment horizontal="center"/>
    </xf>
    <xf numFmtId="0" fontId="45" fillId="2" borderId="4" applyNumberFormat="0">
      <alignment vertical="center"/>
    </xf>
    <xf numFmtId="173" fontId="45" fillId="0" borderId="1">
      <protection locked="0"/>
    </xf>
    <xf numFmtId="0" fontId="45" fillId="0" borderId="3">
      <alignment horizontal="center"/>
    </xf>
    <xf numFmtId="166" fontId="45" fillId="0" borderId="5"/>
    <xf numFmtId="0" fontId="45" fillId="0" borderId="6" applyNumberFormat="0">
      <alignment horizontal="center" vertical="center"/>
    </xf>
    <xf numFmtId="165" fontId="45" fillId="0" borderId="4" applyNumberFormat="0" applyFont="0" applyAlignment="0">
      <alignment vertical="center"/>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3" fontId="51" fillId="0" borderId="0" applyFont="0" applyFill="0" applyBorder="0" applyAlignment="0" applyProtection="0"/>
    <xf numFmtId="164" fontId="45" fillId="3" borderId="4">
      <alignment horizontal="center"/>
    </xf>
    <xf numFmtId="166" fontId="45" fillId="0" borderId="5"/>
    <xf numFmtId="9" fontId="51" fillId="0" borderId="0" applyFont="0" applyFill="0" applyBorder="0" applyAlignment="0" applyProtection="0"/>
    <xf numFmtId="0" fontId="45" fillId="0" borderId="0"/>
    <xf numFmtId="49" fontId="45" fillId="0" borderId="7">
      <alignment horizontal="center"/>
      <protection locked="0"/>
    </xf>
    <xf numFmtId="0" fontId="52" fillId="0" borderId="0" applyNumberFormat="0" applyFill="0" applyBorder="0" applyAlignment="0" applyProtection="0"/>
    <xf numFmtId="0" fontId="53" fillId="4" borderId="8">
      <alignment horizontal="center" vertical="center"/>
    </xf>
  </cellStyleXfs>
  <cellXfs count="1068">
    <xf numFmtId="0" fontId="0" fillId="0" borderId="0" xfId="0"/>
    <xf numFmtId="0" fontId="0" fillId="0" borderId="0" xfId="0"/>
    <xf numFmtId="0" fontId="55" fillId="0" borderId="0" xfId="0" applyFont="1"/>
    <xf numFmtId="0" fontId="45" fillId="0" borderId="6" xfId="11">
      <alignment horizontal="center" vertical="center"/>
    </xf>
    <xf numFmtId="0" fontId="0" fillId="0" borderId="0" xfId="0"/>
    <xf numFmtId="164" fontId="45" fillId="3" borderId="4" xfId="16">
      <alignment horizontal="center"/>
    </xf>
    <xf numFmtId="0" fontId="0" fillId="0" borderId="9" xfId="0" applyBorder="1"/>
    <xf numFmtId="0" fontId="0" fillId="0" borderId="4" xfId="0" applyBorder="1"/>
    <xf numFmtId="0" fontId="0" fillId="0" borderId="6" xfId="0" applyBorder="1"/>
    <xf numFmtId="164" fontId="45" fillId="3" borderId="4" xfId="16" applyBorder="1">
      <alignment horizontal="center"/>
    </xf>
    <xf numFmtId="166" fontId="45" fillId="0" borderId="1" xfId="1">
      <protection locked="0"/>
    </xf>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10" xfId="0" applyBorder="1"/>
    <xf numFmtId="0" fontId="56" fillId="0" borderId="0" xfId="0" applyFont="1"/>
    <xf numFmtId="0" fontId="0" fillId="0" borderId="0" xfId="0" applyFont="1"/>
    <xf numFmtId="0" fontId="57" fillId="0" borderId="0" xfId="0" applyFont="1"/>
    <xf numFmtId="0" fontId="46" fillId="0" borderId="0" xfId="0" applyFont="1"/>
    <xf numFmtId="0" fontId="56" fillId="0" borderId="0" xfId="0" applyFont="1" applyAlignment="1">
      <alignment horizontal="right" vertical="center"/>
    </xf>
    <xf numFmtId="0" fontId="48" fillId="0" borderId="0" xfId="0" applyFont="1" applyAlignment="1">
      <alignment horizontal="center" vertical="center"/>
    </xf>
    <xf numFmtId="0" fontId="56" fillId="0" borderId="51" xfId="0" applyFont="1" applyBorder="1" applyAlignment="1">
      <alignment horizontal="right" vertical="center"/>
    </xf>
    <xf numFmtId="167" fontId="48" fillId="5" borderId="52" xfId="0" applyNumberFormat="1" applyFont="1" applyFill="1" applyBorder="1" applyAlignment="1" applyProtection="1">
      <alignment horizontal="center" vertical="center"/>
      <protection locked="0"/>
    </xf>
    <xf numFmtId="0" fontId="48" fillId="5" borderId="52" xfId="0" applyFont="1" applyFill="1" applyBorder="1" applyAlignment="1" applyProtection="1">
      <alignment horizontal="center" vertical="center"/>
      <protection locked="0"/>
    </xf>
    <xf numFmtId="0" fontId="48" fillId="0" borderId="0" xfId="0" applyFont="1" applyFill="1" applyAlignment="1">
      <alignment vertical="center" textRotation="90"/>
    </xf>
    <xf numFmtId="0" fontId="46" fillId="0" borderId="0" xfId="0" applyFont="1" applyFill="1"/>
    <xf numFmtId="0" fontId="46" fillId="0" borderId="0" xfId="0" applyFont="1" applyFill="1" applyAlignment="1">
      <alignment vertical="center"/>
    </xf>
    <xf numFmtId="0" fontId="0" fillId="0" borderId="0" xfId="0" applyFont="1" applyFill="1"/>
    <xf numFmtId="0" fontId="0" fillId="0" borderId="0" xfId="0" applyFont="1" applyFill="1" applyBorder="1" applyProtection="1"/>
    <xf numFmtId="0" fontId="5" fillId="4" borderId="53" xfId="0" applyFont="1" applyFill="1" applyBorder="1" applyAlignment="1">
      <alignment horizontal="center" vertical="center"/>
    </xf>
    <xf numFmtId="0" fontId="5" fillId="4" borderId="53"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53" fillId="4" borderId="54" xfId="0" applyFont="1" applyFill="1" applyBorder="1" applyAlignment="1">
      <alignment vertical="center"/>
    </xf>
    <xf numFmtId="0" fontId="0" fillId="4" borderId="54" xfId="0" applyFont="1" applyFill="1" applyBorder="1" applyAlignment="1">
      <alignment vertical="center"/>
    </xf>
    <xf numFmtId="0" fontId="58" fillId="4" borderId="54" xfId="0" applyFont="1" applyFill="1" applyBorder="1" applyAlignment="1">
      <alignment horizontal="center" vertical="center"/>
    </xf>
    <xf numFmtId="0" fontId="53" fillId="4" borderId="54" xfId="0" applyFont="1" applyFill="1" applyBorder="1" applyAlignment="1">
      <alignment horizontal="right" vertical="center"/>
    </xf>
    <xf numFmtId="0" fontId="46" fillId="0" borderId="0" xfId="0" applyFont="1" applyAlignment="1">
      <alignment vertical="center"/>
    </xf>
    <xf numFmtId="0" fontId="59" fillId="0" borderId="10" xfId="13" applyFont="1" applyBorder="1" applyAlignment="1" applyProtection="1">
      <alignment horizontal="left" readingOrder="1"/>
    </xf>
    <xf numFmtId="0" fontId="56" fillId="0" borderId="10" xfId="0" applyFont="1" applyBorder="1"/>
    <xf numFmtId="0" fontId="56" fillId="0" borderId="0" xfId="0" applyFont="1" applyAlignment="1"/>
    <xf numFmtId="0" fontId="59" fillId="0" borderId="0" xfId="13" applyFont="1" applyAlignment="1" applyProtection="1">
      <alignment horizontal="right"/>
    </xf>
    <xf numFmtId="0" fontId="56" fillId="0" borderId="0" xfId="0" applyFont="1" applyAlignment="1">
      <alignment horizontal="right"/>
    </xf>
    <xf numFmtId="0" fontId="0" fillId="0" borderId="0" xfId="0"/>
    <xf numFmtId="0" fontId="6" fillId="0" borderId="0" xfId="0" applyFont="1" applyFill="1" applyBorder="1" applyAlignment="1">
      <alignment horizontal="left" vertical="top"/>
    </xf>
    <xf numFmtId="0" fontId="6" fillId="0" borderId="0" xfId="0" applyFont="1" applyFill="1" applyBorder="1" applyAlignment="1">
      <alignment horizontal="center" vertical="top"/>
    </xf>
    <xf numFmtId="0" fontId="7" fillId="0" borderId="0" xfId="0" applyFont="1"/>
    <xf numFmtId="0" fontId="7"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7" fillId="0" borderId="0" xfId="0" applyFont="1" applyFill="1" applyBorder="1"/>
    <xf numFmtId="49" fontId="8" fillId="0" borderId="0" xfId="0" applyNumberFormat="1" applyFont="1" applyFill="1" applyAlignment="1">
      <alignment vertical="top"/>
    </xf>
    <xf numFmtId="166" fontId="45" fillId="0" borderId="5" xfId="10"/>
    <xf numFmtId="0" fontId="45" fillId="0" borderId="11" xfId="11" applyBorder="1">
      <alignment horizontal="center" vertical="center"/>
    </xf>
    <xf numFmtId="0" fontId="58" fillId="0" borderId="7" xfId="0" applyFont="1" applyBorder="1" applyAlignment="1">
      <alignment vertical="top" wrapText="1"/>
    </xf>
    <xf numFmtId="169" fontId="5" fillId="0" borderId="7" xfId="0" applyNumberFormat="1" applyFont="1" applyFill="1" applyBorder="1" applyAlignment="1" applyProtection="1">
      <alignment horizontal="left" vertical="top" wrapText="1"/>
    </xf>
    <xf numFmtId="0" fontId="58" fillId="0" borderId="12" xfId="0" applyFont="1" applyBorder="1" applyAlignment="1"/>
    <xf numFmtId="0" fontId="58" fillId="0" borderId="9" xfId="0" applyNumberFormat="1" applyFont="1" applyBorder="1" applyAlignment="1">
      <alignment horizontal="center"/>
    </xf>
    <xf numFmtId="166" fontId="45" fillId="0" borderId="2" xfId="1" applyBorder="1">
      <protection locked="0"/>
    </xf>
    <xf numFmtId="0" fontId="4" fillId="0" borderId="4" xfId="0" applyFont="1" applyFill="1" applyBorder="1" applyAlignment="1">
      <alignment horizontal="center"/>
    </xf>
    <xf numFmtId="0" fontId="60" fillId="0" borderId="0" xfId="0" applyFont="1" applyFill="1"/>
    <xf numFmtId="0" fontId="9" fillId="0" borderId="0" xfId="0" applyFont="1" applyFill="1" applyBorder="1" applyAlignment="1">
      <alignment horizontal="left" vertical="top" wrapText="1"/>
    </xf>
    <xf numFmtId="0" fontId="0" fillId="6" borderId="0" xfId="0" applyFill="1"/>
    <xf numFmtId="0" fontId="12" fillId="0" borderId="0" xfId="0" applyFont="1" applyFill="1" applyBorder="1" applyAlignment="1">
      <alignment horizontal="center" vertical="top"/>
    </xf>
    <xf numFmtId="0" fontId="7"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9" fillId="0" borderId="0" xfId="0" applyFont="1" applyFill="1" applyBorder="1" applyAlignment="1">
      <alignment horizontal="center" vertical="top" wrapText="1"/>
    </xf>
    <xf numFmtId="0" fontId="11" fillId="0" borderId="0" xfId="0" applyFont="1"/>
    <xf numFmtId="0" fontId="7" fillId="0" borderId="0" xfId="0" applyFont="1" applyFill="1" applyBorder="1" applyAlignment="1">
      <alignment horizontal="left"/>
    </xf>
    <xf numFmtId="0" fontId="0" fillId="0" borderId="13" xfId="0" applyNumberFormat="1" applyFont="1" applyBorder="1" applyAlignment="1">
      <alignment horizontal="left" vertical="center"/>
    </xf>
    <xf numFmtId="0" fontId="4" fillId="0" borderId="4" xfId="0" applyFont="1" applyFill="1" applyBorder="1" applyAlignment="1" applyProtection="1">
      <alignment horizontal="center" wrapText="1"/>
    </xf>
    <xf numFmtId="164" fontId="45" fillId="3" borderId="4" xfId="16" applyAlignment="1">
      <alignment horizontal="center"/>
    </xf>
    <xf numFmtId="0" fontId="0" fillId="0" borderId="0" xfId="0" applyFont="1" applyAlignment="1"/>
    <xf numFmtId="169" fontId="4" fillId="0" borderId="4" xfId="0" applyNumberFormat="1" applyFont="1" applyFill="1" applyBorder="1" applyAlignment="1" applyProtection="1">
      <alignment horizontal="center" wrapText="1"/>
    </xf>
    <xf numFmtId="0" fontId="4" fillId="0" borderId="4" xfId="0" applyFont="1" applyFill="1" applyBorder="1" applyAlignment="1">
      <alignment horizontal="center" wrapText="1"/>
    </xf>
    <xf numFmtId="0" fontId="61" fillId="0" borderId="0" xfId="0" applyFont="1"/>
    <xf numFmtId="0" fontId="48" fillId="0" borderId="0" xfId="0" applyFont="1" applyAlignment="1">
      <alignment vertical="center"/>
    </xf>
    <xf numFmtId="0" fontId="46" fillId="0" borderId="0" xfId="0" applyNumberFormat="1" applyFont="1"/>
    <xf numFmtId="0" fontId="0" fillId="0" borderId="0" xfId="0" applyFont="1" applyAlignment="1">
      <alignment horizontal="right"/>
    </xf>
    <xf numFmtId="0" fontId="49" fillId="0" borderId="0" xfId="13" applyFont="1" applyAlignment="1" applyProtection="1">
      <alignment horizontal="right"/>
    </xf>
    <xf numFmtId="0" fontId="0" fillId="0" borderId="0" xfId="0" applyAlignment="1">
      <alignment horizontal="left" vertical="top"/>
    </xf>
    <xf numFmtId="0" fontId="0" fillId="0" borderId="14" xfId="0" applyBorder="1"/>
    <xf numFmtId="0" fontId="62" fillId="0" borderId="0" xfId="0" applyFont="1" applyAlignment="1">
      <alignment horizontal="left" readingOrder="1"/>
    </xf>
    <xf numFmtId="0" fontId="53" fillId="4" borderId="0" xfId="0" applyFont="1" applyFill="1" applyBorder="1" applyAlignment="1">
      <alignment vertical="center"/>
    </xf>
    <xf numFmtId="0" fontId="0" fillId="4" borderId="0" xfId="0" applyFont="1" applyFill="1" applyBorder="1" applyAlignment="1">
      <alignment vertical="center"/>
    </xf>
    <xf numFmtId="0" fontId="58" fillId="4" borderId="0" xfId="0" applyFont="1" applyFill="1" applyBorder="1" applyAlignment="1">
      <alignment horizontal="center" vertical="center"/>
    </xf>
    <xf numFmtId="0" fontId="0" fillId="0" borderId="15" xfId="0" applyBorder="1"/>
    <xf numFmtId="0" fontId="17" fillId="0" borderId="0" xfId="0" applyFont="1" applyFill="1" applyBorder="1" applyAlignment="1">
      <alignment horizontal="left" vertical="top" wrapText="1"/>
    </xf>
    <xf numFmtId="0" fontId="7" fillId="0" borderId="0" xfId="0" applyFont="1" applyBorder="1"/>
    <xf numFmtId="0" fontId="49" fillId="0" borderId="4" xfId="13" applyFont="1" applyFill="1" applyBorder="1" applyAlignment="1" applyProtection="1">
      <alignment horizontal="center" wrapText="1"/>
    </xf>
    <xf numFmtId="0" fontId="49" fillId="0" borderId="4" xfId="13" applyFont="1" applyFill="1" applyBorder="1" applyAlignment="1" applyProtection="1">
      <alignment horizontal="center"/>
    </xf>
    <xf numFmtId="169" fontId="49" fillId="0" borderId="4" xfId="13" applyNumberFormat="1" applyFont="1" applyFill="1" applyBorder="1" applyAlignment="1" applyProtection="1">
      <alignment horizontal="center" wrapText="1"/>
    </xf>
    <xf numFmtId="0" fontId="58" fillId="7" borderId="16" xfId="0" applyFont="1" applyFill="1" applyBorder="1" applyAlignment="1">
      <alignment wrapText="1"/>
    </xf>
    <xf numFmtId="0" fontId="4" fillId="7" borderId="12" xfId="0" applyFont="1" applyFill="1" applyBorder="1" applyAlignment="1" applyProtection="1">
      <alignment horizontal="center" wrapText="1"/>
    </xf>
    <xf numFmtId="0" fontId="4" fillId="7" borderId="2" xfId="0" applyFont="1" applyFill="1" applyBorder="1" applyAlignment="1" applyProtection="1">
      <alignment horizontal="center" wrapText="1"/>
    </xf>
    <xf numFmtId="169" fontId="4" fillId="4" borderId="1" xfId="0" applyNumberFormat="1" applyFont="1" applyFill="1" applyBorder="1" applyAlignment="1" applyProtection="1">
      <alignment horizontal="center" wrapText="1"/>
    </xf>
    <xf numFmtId="0" fontId="4" fillId="4" borderId="1" xfId="0" applyFont="1" applyFill="1" applyBorder="1" applyAlignment="1">
      <alignment horizontal="center" wrapText="1"/>
    </xf>
    <xf numFmtId="0" fontId="4" fillId="4" borderId="2" xfId="0" applyFont="1" applyFill="1" applyBorder="1" applyAlignment="1">
      <alignment horizontal="center" wrapText="1"/>
    </xf>
    <xf numFmtId="0" fontId="14" fillId="0" borderId="0" xfId="0" applyFont="1" applyFill="1" applyBorder="1" applyAlignment="1">
      <alignment horizontal="left" wrapText="1"/>
    </xf>
    <xf numFmtId="0" fontId="49" fillId="0" borderId="0" xfId="13" applyAlignment="1" applyProtection="1"/>
    <xf numFmtId="0" fontId="7" fillId="0" borderId="0" xfId="0" applyFont="1" applyFill="1" applyBorder="1" applyAlignment="1">
      <alignment vertical="center"/>
    </xf>
    <xf numFmtId="0" fontId="7" fillId="0" borderId="15" xfId="0" applyFont="1" applyFill="1" applyBorder="1" applyAlignment="1">
      <alignment horizontal="left" vertical="top" wrapText="1"/>
    </xf>
    <xf numFmtId="0" fontId="7" fillId="0" borderId="17" xfId="0" applyFont="1" applyFill="1" applyBorder="1" applyAlignment="1">
      <alignment horizontal="left" vertical="top" wrapText="1"/>
    </xf>
    <xf numFmtId="0" fontId="7" fillId="0" borderId="0" xfId="0" applyFont="1" applyFill="1" applyBorder="1" applyAlignment="1">
      <alignment vertical="top"/>
    </xf>
    <xf numFmtId="0" fontId="7" fillId="0" borderId="0" xfId="0" applyFont="1" applyBorder="1" applyAlignment="1">
      <alignment horizontal="left" vertical="top" wrapText="1"/>
    </xf>
    <xf numFmtId="0" fontId="7" fillId="0" borderId="17" xfId="0" applyFont="1" applyFill="1" applyBorder="1" applyAlignment="1">
      <alignment horizontal="left" vertical="top"/>
    </xf>
    <xf numFmtId="0" fontId="7" fillId="0" borderId="0" xfId="0" applyFont="1" applyBorder="1" applyAlignment="1">
      <alignment vertical="top" wrapText="1"/>
    </xf>
    <xf numFmtId="0" fontId="7" fillId="0" borderId="17" xfId="0" applyFont="1" applyFill="1" applyBorder="1" applyAlignment="1">
      <alignment vertical="top"/>
    </xf>
    <xf numFmtId="0" fontId="11" fillId="7" borderId="0" xfId="0" applyFont="1" applyFill="1"/>
    <xf numFmtId="0" fontId="11" fillId="7" borderId="0" xfId="0" applyFont="1" applyFill="1" applyBorder="1" applyAlignment="1">
      <alignment horizontal="left" vertical="top" wrapText="1"/>
    </xf>
    <xf numFmtId="0" fontId="7" fillId="0" borderId="0" xfId="0" applyFont="1" applyFill="1" applyBorder="1" applyAlignment="1">
      <alignment horizontal="center" vertical="center" wrapText="1"/>
    </xf>
    <xf numFmtId="0" fontId="7" fillId="0" borderId="15" xfId="0" applyFont="1" applyFill="1" applyBorder="1" applyAlignment="1">
      <alignment horizontal="left" vertical="top"/>
    </xf>
    <xf numFmtId="0" fontId="11" fillId="7" borderId="0" xfId="0" applyFont="1" applyFill="1" applyBorder="1"/>
    <xf numFmtId="0" fontId="63" fillId="0" borderId="0" xfId="0" applyFont="1"/>
    <xf numFmtId="0" fontId="49" fillId="0" borderId="2" xfId="13" applyFont="1" applyFill="1" applyBorder="1" applyAlignment="1" applyProtection="1">
      <alignment horizontal="center" wrapText="1"/>
    </xf>
    <xf numFmtId="0" fontId="58" fillId="0" borderId="18" xfId="0" applyFont="1" applyBorder="1" applyAlignment="1">
      <alignment vertical="top" wrapText="1"/>
    </xf>
    <xf numFmtId="0" fontId="7" fillId="0" borderId="0" xfId="0" applyFont="1" applyFill="1" applyBorder="1" applyAlignment="1">
      <alignment vertical="top" wrapText="1"/>
    </xf>
    <xf numFmtId="0" fontId="53" fillId="4" borderId="8" xfId="22">
      <alignment horizontal="center" vertical="center"/>
    </xf>
    <xf numFmtId="0" fontId="64" fillId="0" borderId="0" xfId="0" applyFont="1"/>
    <xf numFmtId="0" fontId="16" fillId="0" borderId="0" xfId="0" applyFont="1"/>
    <xf numFmtId="0" fontId="0" fillId="0" borderId="19" xfId="0" applyBorder="1"/>
    <xf numFmtId="0" fontId="0" fillId="0" borderId="17" xfId="0" applyBorder="1"/>
    <xf numFmtId="0" fontId="15" fillId="0" borderId="0" xfId="0" applyFont="1" applyFill="1"/>
    <xf numFmtId="0" fontId="4" fillId="0" borderId="0" xfId="0" applyFont="1" applyFill="1"/>
    <xf numFmtId="0" fontId="19" fillId="0" borderId="0" xfId="13" applyFont="1" applyFill="1" applyAlignment="1" applyProtection="1"/>
    <xf numFmtId="0" fontId="65" fillId="0" borderId="0" xfId="0" applyFont="1"/>
    <xf numFmtId="0" fontId="53" fillId="4" borderId="20" xfId="22" applyBorder="1">
      <alignment horizontal="center" vertical="center"/>
    </xf>
    <xf numFmtId="0" fontId="0" fillId="0" borderId="10" xfId="0" applyFont="1" applyBorder="1"/>
    <xf numFmtId="0" fontId="0" fillId="0" borderId="11" xfId="0" applyFont="1" applyBorder="1"/>
    <xf numFmtId="0" fontId="66" fillId="0" borderId="0" xfId="0" applyFont="1" applyFill="1"/>
    <xf numFmtId="0" fontId="0" fillId="0" borderId="0" xfId="0"/>
    <xf numFmtId="0" fontId="0" fillId="0" borderId="20" xfId="0" applyBorder="1"/>
    <xf numFmtId="0" fontId="0" fillId="0" borderId="0" xfId="0"/>
    <xf numFmtId="0" fontId="0" fillId="0" borderId="0" xfId="0" quotePrefix="1"/>
    <xf numFmtId="0" fontId="0" fillId="0" borderId="0" xfId="0"/>
    <xf numFmtId="0" fontId="46" fillId="4" borderId="0" xfId="0" applyFont="1" applyFill="1" applyBorder="1" applyAlignment="1">
      <alignment vertical="center"/>
    </xf>
    <xf numFmtId="0" fontId="5" fillId="4" borderId="0" xfId="0" applyFont="1" applyFill="1" applyBorder="1" applyAlignment="1">
      <alignment horizontal="center" vertical="center"/>
    </xf>
    <xf numFmtId="0" fontId="5" fillId="4" borderId="0" xfId="0" applyFont="1" applyFill="1" applyBorder="1" applyAlignment="1">
      <alignment vertical="center"/>
    </xf>
    <xf numFmtId="0" fontId="0" fillId="4" borderId="0" xfId="0" applyFont="1" applyFill="1" applyAlignment="1">
      <alignment horizontal="left"/>
    </xf>
    <xf numFmtId="0" fontId="49" fillId="4" borderId="0" xfId="13" applyFont="1" applyFill="1" applyAlignment="1" applyProtection="1">
      <alignment horizontal="left" vertical="center"/>
    </xf>
    <xf numFmtId="14" fontId="48" fillId="5" borderId="55" xfId="0" applyNumberFormat="1" applyFont="1" applyFill="1" applyBorder="1" applyAlignment="1" applyProtection="1">
      <alignment horizontal="center" vertical="center"/>
      <protection locked="0"/>
    </xf>
    <xf numFmtId="168" fontId="67" fillId="4" borderId="0" xfId="0" applyNumberFormat="1" applyFont="1" applyFill="1" applyAlignment="1" applyProtection="1">
      <alignment horizontal="right" vertical="center"/>
      <protection locked="0" hidden="1"/>
    </xf>
    <xf numFmtId="0" fontId="0" fillId="8" borderId="0" xfId="0" applyFill="1"/>
    <xf numFmtId="0" fontId="68" fillId="0" borderId="0" xfId="0" applyFont="1" applyAlignment="1">
      <alignment horizontal="right"/>
    </xf>
    <xf numFmtId="0" fontId="57" fillId="0" borderId="7" xfId="0" applyFont="1" applyBorder="1" applyAlignment="1">
      <alignment horizontal="center" vertical="center"/>
    </xf>
    <xf numFmtId="14" fontId="57" fillId="0" borderId="7" xfId="0" applyNumberFormat="1" applyFont="1" applyBorder="1" applyAlignment="1">
      <alignment horizontal="center" vertical="center"/>
    </xf>
    <xf numFmtId="0" fontId="4" fillId="4" borderId="1" xfId="0" applyFont="1" applyFill="1" applyBorder="1" applyAlignment="1" applyProtection="1">
      <alignment horizontal="center" wrapText="1"/>
    </xf>
    <xf numFmtId="0" fontId="0" fillId="0" borderId="0" xfId="0"/>
    <xf numFmtId="168" fontId="67" fillId="4" borderId="0" xfId="0" applyNumberFormat="1" applyFont="1" applyFill="1" applyAlignment="1" applyProtection="1">
      <alignment horizontal="right" vertical="center"/>
      <protection hidden="1"/>
    </xf>
    <xf numFmtId="49" fontId="8" fillId="0" borderId="0" xfId="0" applyNumberFormat="1" applyFont="1" applyFill="1" applyAlignment="1"/>
    <xf numFmtId="0" fontId="0" fillId="0" borderId="0" xfId="0" applyFont="1" applyAlignment="1">
      <alignment vertical="top"/>
    </xf>
    <xf numFmtId="0" fontId="0" fillId="4" borderId="56" xfId="0" applyFont="1" applyFill="1" applyBorder="1" applyAlignment="1">
      <alignment vertical="center"/>
    </xf>
    <xf numFmtId="0" fontId="0" fillId="4" borderId="56" xfId="0" applyFont="1" applyFill="1" applyBorder="1" applyAlignment="1">
      <alignment horizontal="center" vertical="center"/>
    </xf>
    <xf numFmtId="168" fontId="67" fillId="4" borderId="56" xfId="0" applyNumberFormat="1" applyFont="1" applyFill="1" applyBorder="1" applyAlignment="1" applyProtection="1">
      <alignment horizontal="right" vertical="center"/>
      <protection locked="0" hidden="1"/>
    </xf>
    <xf numFmtId="0" fontId="0" fillId="0" borderId="0" xfId="0"/>
    <xf numFmtId="0" fontId="53" fillId="4" borderId="8" xfId="22">
      <alignment horizontal="center" vertical="center"/>
    </xf>
    <xf numFmtId="0" fontId="53" fillId="0" borderId="0" xfId="0" applyFont="1"/>
    <xf numFmtId="0" fontId="0" fillId="0" borderId="21" xfId="0" applyBorder="1"/>
    <xf numFmtId="0" fontId="0" fillId="0" borderId="0" xfId="0" applyAlignment="1">
      <alignment horizontal="left" vertical="top" wrapText="1"/>
    </xf>
    <xf numFmtId="0" fontId="0" fillId="0" borderId="0" xfId="0"/>
    <xf numFmtId="0" fontId="0" fillId="0" borderId="0" xfId="0"/>
    <xf numFmtId="14" fontId="57" fillId="0" borderId="7" xfId="0" applyNumberFormat="1" applyFont="1" applyBorder="1" applyAlignment="1">
      <alignment horizontal="center" vertical="center"/>
    </xf>
    <xf numFmtId="0" fontId="57" fillId="0" borderId="7" xfId="0" applyFont="1" applyBorder="1" applyAlignment="1">
      <alignment horizontal="center" vertical="center"/>
    </xf>
    <xf numFmtId="0" fontId="0" fillId="0" borderId="0" xfId="0" applyAlignment="1">
      <alignment horizontal="left"/>
    </xf>
    <xf numFmtId="0" fontId="49" fillId="0" borderId="0" xfId="13" applyAlignment="1" applyProtection="1">
      <alignment vertical="center"/>
    </xf>
    <xf numFmtId="0" fontId="49" fillId="0" borderId="0" xfId="13" applyAlignment="1" applyProtection="1">
      <alignment vertical="top" wrapText="1"/>
    </xf>
    <xf numFmtId="0" fontId="46" fillId="0" borderId="0" xfId="0" applyFont="1" applyProtection="1"/>
    <xf numFmtId="0" fontId="0" fillId="0" borderId="0" xfId="0" applyFont="1" applyAlignment="1" applyProtection="1">
      <alignment horizontal="right"/>
    </xf>
    <xf numFmtId="0" fontId="0" fillId="0" borderId="0" xfId="0" applyFont="1" applyProtection="1"/>
    <xf numFmtId="0" fontId="4" fillId="0" borderId="0" xfId="0" applyFont="1" applyProtection="1"/>
    <xf numFmtId="0" fontId="0" fillId="9" borderId="0" xfId="0" applyFont="1" applyFill="1"/>
    <xf numFmtId="0" fontId="7" fillId="0" borderId="0" xfId="0" applyFont="1" applyProtection="1"/>
    <xf numFmtId="0" fontId="0" fillId="0" borderId="0" xfId="0" applyFont="1"/>
    <xf numFmtId="0" fontId="0" fillId="0" borderId="16" xfId="0" applyFont="1" applyBorder="1"/>
    <xf numFmtId="168" fontId="61" fillId="0" borderId="16" xfId="0" applyNumberFormat="1" applyFont="1" applyBorder="1" applyProtection="1">
      <protection locked="0" hidden="1"/>
    </xf>
    <xf numFmtId="0" fontId="0" fillId="0" borderId="22" xfId="0" applyFont="1" applyBorder="1"/>
    <xf numFmtId="168" fontId="61" fillId="0" borderId="22" xfId="0" applyNumberFormat="1" applyFont="1" applyBorder="1" applyProtection="1">
      <protection locked="0" hidden="1"/>
    </xf>
    <xf numFmtId="0" fontId="58" fillId="0" borderId="0" xfId="0" applyFont="1"/>
    <xf numFmtId="14" fontId="0" fillId="9" borderId="0" xfId="0" applyNumberFormat="1" applyFont="1" applyFill="1" applyBorder="1" applyAlignment="1" applyProtection="1"/>
    <xf numFmtId="0" fontId="0" fillId="9" borderId="0" xfId="0" applyFill="1"/>
    <xf numFmtId="0" fontId="0" fillId="9" borderId="0" xfId="0" applyFill="1" applyBorder="1"/>
    <xf numFmtId="0" fontId="0" fillId="0" borderId="0" xfId="0" applyFont="1" applyAlignment="1">
      <alignment horizontal="right"/>
    </xf>
    <xf numFmtId="0" fontId="0" fillId="4" borderId="17" xfId="0" applyFont="1" applyFill="1" applyBorder="1" applyAlignment="1" applyProtection="1">
      <alignment horizontal="center"/>
    </xf>
    <xf numFmtId="0" fontId="48" fillId="0" borderId="0" xfId="0" applyFont="1"/>
    <xf numFmtId="0" fontId="0" fillId="0" borderId="18" xfId="0" applyFont="1" applyBorder="1"/>
    <xf numFmtId="0" fontId="0" fillId="0" borderId="14" xfId="0" applyFont="1" applyBorder="1" applyAlignment="1">
      <alignment horizontal="left" indent="1"/>
    </xf>
    <xf numFmtId="14" fontId="57" fillId="0" borderId="0" xfId="0" applyNumberFormat="1" applyFont="1" applyBorder="1" applyAlignment="1">
      <alignment horizontal="center" vertical="center"/>
    </xf>
    <xf numFmtId="0" fontId="0" fillId="0" borderId="0" xfId="0"/>
    <xf numFmtId="0" fontId="0" fillId="0" borderId="23" xfId="0" applyBorder="1" applyAlignment="1">
      <alignment horizontal="right"/>
    </xf>
    <xf numFmtId="0" fontId="0" fillId="0" borderId="24" xfId="0" applyBorder="1" applyAlignment="1">
      <alignment horizontal="left"/>
    </xf>
    <xf numFmtId="0" fontId="0" fillId="0" borderId="18" xfId="0" applyBorder="1" applyAlignment="1">
      <alignment horizontal="left"/>
    </xf>
    <xf numFmtId="14" fontId="0" fillId="0" borderId="18" xfId="0" applyNumberFormat="1" applyBorder="1" applyAlignment="1">
      <alignment horizontal="left"/>
    </xf>
    <xf numFmtId="0" fontId="0" fillId="0" borderId="18" xfId="0" quotePrefix="1" applyBorder="1" applyAlignment="1">
      <alignment horizontal="left"/>
    </xf>
    <xf numFmtId="170" fontId="53" fillId="0" borderId="18" xfId="0" applyNumberFormat="1" applyFont="1" applyBorder="1" applyAlignment="1">
      <alignment horizontal="left"/>
    </xf>
    <xf numFmtId="0" fontId="4" fillId="0" borderId="14" xfId="0" applyFont="1" applyBorder="1" applyAlignment="1">
      <alignment horizontal="left" vertical="center" indent="1"/>
    </xf>
    <xf numFmtId="0" fontId="4" fillId="0" borderId="0" xfId="0" applyFont="1" applyBorder="1" applyAlignment="1">
      <alignment horizontal="left" vertical="center" wrapText="1" indent="1"/>
    </xf>
    <xf numFmtId="0" fontId="4" fillId="0" borderId="18" xfId="0" applyFont="1" applyBorder="1" applyAlignment="1">
      <alignment horizontal="left" vertical="center" wrapText="1" indent="1"/>
    </xf>
    <xf numFmtId="0" fontId="0" fillId="0" borderId="18" xfId="0" applyFont="1" applyBorder="1" applyAlignment="1">
      <alignment horizontal="left" indent="1"/>
    </xf>
    <xf numFmtId="0" fontId="49" fillId="0" borderId="18" xfId="13" applyFont="1" applyBorder="1" applyAlignment="1" applyProtection="1">
      <alignment horizontal="left" vertical="center" wrapText="1" indent="1"/>
    </xf>
    <xf numFmtId="0" fontId="0" fillId="0" borderId="21" xfId="0" applyFont="1" applyBorder="1" applyAlignment="1">
      <alignment horizontal="left" indent="1"/>
    </xf>
    <xf numFmtId="0" fontId="0" fillId="0" borderId="11" xfId="0" applyFont="1" applyBorder="1" applyAlignment="1">
      <alignment horizontal="left" indent="1"/>
    </xf>
    <xf numFmtId="0" fontId="0" fillId="0" borderId="0" xfId="0"/>
    <xf numFmtId="0" fontId="57" fillId="0" borderId="7" xfId="0" applyFont="1" applyBorder="1" applyAlignment="1">
      <alignment horizontal="center" vertical="center"/>
    </xf>
    <xf numFmtId="0" fontId="57" fillId="0" borderId="0" xfId="0" applyFont="1" applyAlignment="1">
      <alignment horizontal="right" vertical="top" wrapText="1"/>
    </xf>
    <xf numFmtId="0" fontId="0" fillId="0" borderId="0" xfId="0"/>
    <xf numFmtId="0" fontId="70" fillId="0" borderId="0" xfId="0" applyFont="1" applyAlignment="1">
      <alignment vertical="center"/>
    </xf>
    <xf numFmtId="0" fontId="71" fillId="0" borderId="0" xfId="0" applyFont="1"/>
    <xf numFmtId="0" fontId="70" fillId="0" borderId="0" xfId="0" applyFont="1"/>
    <xf numFmtId="0" fontId="72" fillId="0" borderId="0" xfId="0" applyFont="1"/>
    <xf numFmtId="0" fontId="73" fillId="0" borderId="0" xfId="0" applyFont="1" applyAlignment="1" applyProtection="1">
      <alignment vertical="center" textRotation="90"/>
    </xf>
    <xf numFmtId="0" fontId="55" fillId="0" borderId="0" xfId="0" applyFont="1" applyAlignment="1" applyProtection="1">
      <alignment horizontal="left" vertical="top"/>
    </xf>
    <xf numFmtId="0" fontId="57" fillId="0" borderId="0" xfId="0" applyFont="1" applyAlignment="1" applyProtection="1">
      <alignment horizontal="left"/>
    </xf>
    <xf numFmtId="0" fontId="0" fillId="7" borderId="14" xfId="0" applyFont="1" applyFill="1" applyBorder="1" applyAlignment="1" applyProtection="1">
      <alignment horizontal="left" indent="1"/>
    </xf>
    <xf numFmtId="0" fontId="0" fillId="7" borderId="21" xfId="0" applyFont="1" applyFill="1" applyBorder="1" applyAlignment="1" applyProtection="1">
      <alignment horizontal="left" indent="1"/>
    </xf>
    <xf numFmtId="0" fontId="0" fillId="0" borderId="0" xfId="0" applyFont="1" applyAlignment="1" applyProtection="1">
      <alignment horizontal="left" indent="1"/>
    </xf>
    <xf numFmtId="0" fontId="5" fillId="0" borderId="0" xfId="21" applyFont="1" applyAlignment="1" applyProtection="1">
      <alignment vertical="center"/>
    </xf>
    <xf numFmtId="14" fontId="0" fillId="0" borderId="0" xfId="0" applyNumberFormat="1" applyFont="1" applyBorder="1" applyAlignment="1">
      <alignment horizontal="center"/>
    </xf>
    <xf numFmtId="0" fontId="4" fillId="0" borderId="0" xfId="0" applyFont="1" applyAlignment="1">
      <alignment horizontal="center"/>
    </xf>
    <xf numFmtId="0" fontId="58" fillId="9" borderId="0" xfId="0" applyFont="1" applyFill="1" applyBorder="1" applyProtection="1"/>
    <xf numFmtId="0" fontId="0" fillId="0" borderId="23" xfId="0" applyFont="1" applyBorder="1" applyProtection="1"/>
    <xf numFmtId="0" fontId="0" fillId="0" borderId="24" xfId="0" applyFont="1" applyBorder="1"/>
    <xf numFmtId="0" fontId="0" fillId="9" borderId="14" xfId="0" applyFont="1" applyFill="1" applyBorder="1" applyProtection="1"/>
    <xf numFmtId="0" fontId="0" fillId="9" borderId="21" xfId="0" applyFont="1" applyFill="1" applyBorder="1" applyProtection="1"/>
    <xf numFmtId="0" fontId="0" fillId="9" borderId="23" xfId="0" applyFont="1" applyFill="1" applyBorder="1" applyProtection="1"/>
    <xf numFmtId="0" fontId="0" fillId="0" borderId="14" xfId="0" applyFont="1" applyBorder="1" applyProtection="1"/>
    <xf numFmtId="0" fontId="0" fillId="0" borderId="21" xfId="0" applyFont="1" applyBorder="1" applyProtection="1"/>
    <xf numFmtId="0" fontId="0" fillId="0" borderId="0" xfId="0" applyAlignment="1">
      <alignment horizontal="center"/>
    </xf>
    <xf numFmtId="0" fontId="0" fillId="0" borderId="19" xfId="0" applyFont="1" applyBorder="1" applyAlignment="1" applyProtection="1">
      <alignment horizontal="center"/>
    </xf>
    <xf numFmtId="0" fontId="61" fillId="0" borderId="22" xfId="0" applyFont="1" applyBorder="1"/>
    <xf numFmtId="0" fontId="23" fillId="4" borderId="17" xfId="0" applyFont="1" applyFill="1" applyBorder="1" applyAlignment="1" applyProtection="1">
      <alignment horizontal="left" indent="1"/>
    </xf>
    <xf numFmtId="0" fontId="0" fillId="10" borderId="0" xfId="0" applyFont="1" applyFill="1"/>
    <xf numFmtId="0" fontId="0" fillId="10" borderId="0" xfId="0" applyFill="1"/>
    <xf numFmtId="0" fontId="74" fillId="0" borderId="0" xfId="13" applyFont="1" applyAlignment="1" applyProtection="1"/>
    <xf numFmtId="0" fontId="74" fillId="0" borderId="0" xfId="13" quotePrefix="1" applyFont="1" applyBorder="1" applyAlignment="1" applyProtection="1">
      <alignment horizontal="left" vertical="center"/>
    </xf>
    <xf numFmtId="0" fontId="74" fillId="0" borderId="0" xfId="13" applyFont="1" applyAlignment="1" applyProtection="1">
      <alignment vertical="top"/>
    </xf>
    <xf numFmtId="166" fontId="45" fillId="0" borderId="5" xfId="17"/>
    <xf numFmtId="0" fontId="46" fillId="0" borderId="0" xfId="0" applyFont="1" applyAlignment="1">
      <alignment vertical="top" wrapText="1"/>
    </xf>
    <xf numFmtId="0" fontId="74" fillId="0" borderId="0" xfId="13" quotePrefix="1" applyFont="1" applyBorder="1" applyAlignment="1" applyProtection="1">
      <alignment horizontal="left"/>
    </xf>
    <xf numFmtId="0" fontId="74" fillId="0" borderId="0" xfId="13" applyFont="1" applyAlignment="1" applyProtection="1">
      <alignment vertical="center"/>
    </xf>
    <xf numFmtId="0" fontId="0" fillId="0" borderId="0" xfId="0"/>
    <xf numFmtId="0" fontId="0" fillId="0" borderId="0" xfId="0" applyAlignment="1">
      <alignment horizontal="left"/>
    </xf>
    <xf numFmtId="0" fontId="4" fillId="4" borderId="27" xfId="13" applyFont="1" applyFill="1" applyBorder="1" applyAlignment="1" applyProtection="1">
      <alignment vertical="center"/>
    </xf>
    <xf numFmtId="0" fontId="0" fillId="11" borderId="19" xfId="0" applyFont="1" applyFill="1" applyBorder="1" applyAlignment="1" applyProtection="1">
      <alignment horizontal="center"/>
    </xf>
    <xf numFmtId="0" fontId="0" fillId="11" borderId="20" xfId="0" applyFont="1" applyFill="1" applyBorder="1" applyAlignment="1" applyProtection="1">
      <alignment horizontal="center"/>
    </xf>
    <xf numFmtId="0" fontId="25" fillId="4" borderId="17" xfId="0" applyFont="1" applyFill="1" applyBorder="1" applyAlignment="1" applyProtection="1">
      <alignment horizontal="left" indent="1"/>
    </xf>
    <xf numFmtId="0" fontId="58" fillId="0" borderId="8" xfId="0" applyFont="1" applyBorder="1" applyAlignment="1">
      <alignment horizontal="left" indent="1"/>
    </xf>
    <xf numFmtId="0" fontId="53" fillId="0" borderId="30" xfId="0" applyFont="1" applyBorder="1" applyAlignment="1" applyProtection="1">
      <alignment horizontal="center"/>
    </xf>
    <xf numFmtId="0" fontId="53" fillId="4" borderId="31" xfId="0" applyFont="1" applyFill="1" applyBorder="1" applyAlignment="1" applyProtection="1">
      <alignment horizontal="center"/>
    </xf>
    <xf numFmtId="0" fontId="53" fillId="4" borderId="31" xfId="0" applyFont="1" applyFill="1" applyBorder="1" applyAlignment="1" applyProtection="1">
      <alignment horizontal="left"/>
    </xf>
    <xf numFmtId="0" fontId="0" fillId="0" borderId="0" xfId="0"/>
    <xf numFmtId="0" fontId="0" fillId="4" borderId="0" xfId="0" applyFont="1" applyFill="1" applyAlignment="1">
      <alignment horizontal="left" vertical="center"/>
    </xf>
    <xf numFmtId="0" fontId="61" fillId="0" borderId="0" xfId="0" applyFont="1" applyAlignment="1">
      <alignment horizontal="center" vertical="center"/>
    </xf>
    <xf numFmtId="0" fontId="45" fillId="12" borderId="4" xfId="7" applyFill="1">
      <alignment vertical="center"/>
    </xf>
    <xf numFmtId="0" fontId="47" fillId="0" borderId="0" xfId="21" applyFont="1" applyAlignment="1" applyProtection="1">
      <alignment vertical="center"/>
    </xf>
    <xf numFmtId="0" fontId="0" fillId="0" borderId="0" xfId="0"/>
    <xf numFmtId="0" fontId="0" fillId="0" borderId="0" xfId="0"/>
    <xf numFmtId="169" fontId="49" fillId="0" borderId="2" xfId="13" applyNumberFormat="1" applyFont="1" applyFill="1" applyBorder="1" applyAlignment="1" applyProtection="1">
      <alignment horizontal="center" wrapText="1"/>
    </xf>
    <xf numFmtId="0" fontId="75" fillId="0" borderId="0" xfId="0" applyFont="1" applyFill="1" applyBorder="1"/>
    <xf numFmtId="0" fontId="0" fillId="0" borderId="0" xfId="0" applyFont="1" applyFill="1" applyBorder="1"/>
    <xf numFmtId="0" fontId="57" fillId="0" borderId="0" xfId="0" applyFont="1" applyFill="1" applyBorder="1" applyAlignment="1">
      <alignment horizontal="right"/>
    </xf>
    <xf numFmtId="0" fontId="0" fillId="0" borderId="0" xfId="0" applyFill="1" applyBorder="1"/>
    <xf numFmtId="0" fontId="55" fillId="0" borderId="0" xfId="0" applyFont="1" applyFill="1" applyBorder="1"/>
    <xf numFmtId="0" fontId="74" fillId="0" borderId="0" xfId="13" applyFont="1" applyFill="1" applyBorder="1" applyAlignment="1" applyProtection="1"/>
    <xf numFmtId="0" fontId="74" fillId="0" borderId="0" xfId="13" quotePrefix="1" applyFont="1" applyFill="1" applyBorder="1" applyAlignment="1" applyProtection="1">
      <alignment horizontal="left" vertical="center"/>
    </xf>
    <xf numFmtId="0" fontId="76" fillId="0" borderId="0" xfId="0" applyFont="1" applyFill="1" applyBorder="1"/>
    <xf numFmtId="0" fontId="0" fillId="0" borderId="0" xfId="0"/>
    <xf numFmtId="169" fontId="49" fillId="0" borderId="4" xfId="13" applyNumberFormat="1" applyFill="1" applyBorder="1" applyAlignment="1" applyProtection="1">
      <alignment horizontal="center" wrapText="1"/>
    </xf>
    <xf numFmtId="164" fontId="4" fillId="3" borderId="4" xfId="16" applyFont="1">
      <alignment horizontal="center"/>
    </xf>
    <xf numFmtId="0" fontId="11" fillId="7" borderId="0" xfId="0" applyFont="1" applyFill="1" applyBorder="1" applyAlignment="1">
      <alignment vertical="top" wrapText="1"/>
    </xf>
    <xf numFmtId="0" fontId="0" fillId="0" borderId="0" xfId="0"/>
    <xf numFmtId="0" fontId="0" fillId="0" borderId="32" xfId="0" applyFont="1" applyBorder="1" applyAlignment="1" applyProtection="1">
      <alignment horizontal="left" indent="2"/>
    </xf>
    <xf numFmtId="0" fontId="45" fillId="2" borderId="4" xfId="7">
      <alignment vertical="center"/>
    </xf>
    <xf numFmtId="0" fontId="49" fillId="0" borderId="0" xfId="13" applyFont="1" applyBorder="1" applyAlignment="1" applyProtection="1">
      <alignment horizontal="left" vertical="top"/>
    </xf>
    <xf numFmtId="0" fontId="0" fillId="0" borderId="0" xfId="0"/>
    <xf numFmtId="0" fontId="0" fillId="0" borderId="14" xfId="0" applyFont="1" applyBorder="1" applyAlignment="1">
      <alignment horizontal="left" indent="1"/>
    </xf>
    <xf numFmtId="0" fontId="0" fillId="0" borderId="33" xfId="0" applyBorder="1" applyAlignment="1">
      <alignment horizontal="left" vertical="top" indent="1"/>
    </xf>
    <xf numFmtId="0" fontId="49" fillId="0" borderId="14" xfId="13" applyBorder="1" applyAlignment="1" applyProtection="1">
      <alignment horizontal="left" vertical="center" wrapText="1" indent="1"/>
    </xf>
    <xf numFmtId="0" fontId="0" fillId="0" borderId="33" xfId="0" applyBorder="1"/>
    <xf numFmtId="0" fontId="0" fillId="0" borderId="24" xfId="0" applyBorder="1"/>
    <xf numFmtId="0" fontId="0" fillId="0" borderId="18" xfId="0" applyBorder="1"/>
    <xf numFmtId="0" fontId="0" fillId="0" borderId="0" xfId="0" applyFont="1" applyBorder="1" applyAlignment="1">
      <alignment vertical="top" wrapText="1"/>
    </xf>
    <xf numFmtId="0" fontId="0" fillId="0" borderId="18" xfId="0" applyFont="1" applyBorder="1" applyAlignment="1">
      <alignment vertical="top" wrapText="1"/>
    </xf>
    <xf numFmtId="0" fontId="49" fillId="4" borderId="0" xfId="13" applyFill="1" applyAlignment="1" applyProtection="1">
      <alignment horizontal="left" vertical="center"/>
    </xf>
    <xf numFmtId="0" fontId="9" fillId="0" borderId="0" xfId="0" applyFont="1" applyFill="1" applyBorder="1" applyAlignment="1">
      <alignment horizontal="right"/>
    </xf>
    <xf numFmtId="0" fontId="0" fillId="0" borderId="0" xfId="0"/>
    <xf numFmtId="0" fontId="0" fillId="0" borderId="0" xfId="0"/>
    <xf numFmtId="0" fontId="0" fillId="0" borderId="34" xfId="0" applyBorder="1"/>
    <xf numFmtId="0" fontId="0" fillId="0" borderId="31" xfId="0" applyBorder="1"/>
    <xf numFmtId="0" fontId="0" fillId="0" borderId="10" xfId="0" quotePrefix="1" applyBorder="1"/>
    <xf numFmtId="165" fontId="45" fillId="0" borderId="1" xfId="1" applyNumberFormat="1">
      <protection locked="0"/>
    </xf>
    <xf numFmtId="0" fontId="74" fillId="4" borderId="13" xfId="13" quotePrefix="1" applyFont="1" applyFill="1" applyBorder="1" applyAlignment="1" applyProtection="1">
      <alignment vertical="top"/>
    </xf>
    <xf numFmtId="0" fontId="74" fillId="4" borderId="21" xfId="13" quotePrefix="1" applyFont="1" applyFill="1" applyBorder="1" applyAlignment="1" applyProtection="1">
      <alignment horizontal="center" vertical="top"/>
    </xf>
    <xf numFmtId="49" fontId="45" fillId="0" borderId="2" xfId="4">
      <alignment horizontal="left" wrapText="1"/>
      <protection locked="0"/>
    </xf>
    <xf numFmtId="165" fontId="45" fillId="0" borderId="1" xfId="2">
      <protection locked="0"/>
    </xf>
    <xf numFmtId="10" fontId="45" fillId="0" borderId="2" xfId="3">
      <protection locked="0"/>
    </xf>
    <xf numFmtId="0" fontId="0" fillId="0" borderId="0" xfId="0" applyAlignment="1"/>
    <xf numFmtId="0" fontId="0" fillId="0" borderId="0" xfId="0"/>
    <xf numFmtId="0" fontId="57" fillId="0" borderId="7" xfId="0" applyFont="1" applyBorder="1" applyAlignment="1">
      <alignment horizontal="center" vertical="center"/>
    </xf>
    <xf numFmtId="0" fontId="0" fillId="0" borderId="4" xfId="0" applyFont="1" applyBorder="1" applyAlignment="1">
      <alignment horizontal="left" vertical="top" wrapText="1"/>
    </xf>
    <xf numFmtId="0" fontId="0" fillId="0" borderId="6" xfId="0" applyFont="1" applyBorder="1" applyAlignment="1">
      <alignment horizontal="left" vertical="top" wrapText="1"/>
    </xf>
    <xf numFmtId="0" fontId="0" fillId="0" borderId="0" xfId="0" applyFont="1" applyBorder="1" applyAlignment="1" applyProtection="1">
      <alignment horizontal="center" vertical="center"/>
    </xf>
    <xf numFmtId="0" fontId="0" fillId="0" borderId="23" xfId="0" applyBorder="1"/>
    <xf numFmtId="0" fontId="0" fillId="0" borderId="11" xfId="0" applyBorder="1"/>
    <xf numFmtId="49" fontId="45" fillId="0" borderId="7" xfId="20">
      <alignment horizontal="center"/>
      <protection locked="0"/>
    </xf>
    <xf numFmtId="0" fontId="61" fillId="0" borderId="10" xfId="0" applyFont="1" applyBorder="1"/>
    <xf numFmtId="0" fontId="0" fillId="0" borderId="10" xfId="0" applyBorder="1"/>
    <xf numFmtId="0" fontId="0" fillId="0" borderId="10" xfId="0" quotePrefix="1" applyBorder="1"/>
    <xf numFmtId="0" fontId="0" fillId="0" borderId="7" xfId="0" applyBorder="1"/>
    <xf numFmtId="0" fontId="45" fillId="0" borderId="9" xfId="12" applyNumberFormat="1" applyFont="1" applyBorder="1" applyAlignment="1"/>
    <xf numFmtId="0" fontId="0" fillId="0" borderId="0" xfId="0" applyAlignment="1">
      <alignment vertical="top"/>
    </xf>
    <xf numFmtId="0" fontId="77" fillId="0" borderId="0" xfId="0" applyFont="1" applyAlignment="1">
      <alignment wrapText="1"/>
    </xf>
    <xf numFmtId="0" fontId="77" fillId="0" borderId="0" xfId="0" applyFont="1" applyAlignment="1">
      <alignment vertical="top" wrapText="1"/>
    </xf>
    <xf numFmtId="0" fontId="74" fillId="4" borderId="35" xfId="13" quotePrefix="1" applyFont="1" applyFill="1" applyBorder="1" applyAlignment="1" applyProtection="1">
      <alignment vertical="top"/>
    </xf>
    <xf numFmtId="0" fontId="77" fillId="0" borderId="0" xfId="0" applyFont="1" applyAlignment="1">
      <alignment vertical="center"/>
    </xf>
    <xf numFmtId="0" fontId="77" fillId="0" borderId="0" xfId="0" applyFont="1" applyAlignment="1">
      <alignment vertical="center" wrapText="1"/>
    </xf>
    <xf numFmtId="165" fontId="45" fillId="0" borderId="5" xfId="17" applyNumberFormat="1"/>
    <xf numFmtId="0" fontId="0" fillId="0" borderId="0" xfId="0" applyFont="1" applyFill="1"/>
    <xf numFmtId="0" fontId="77" fillId="0" borderId="0" xfId="0" applyFont="1" applyFill="1"/>
    <xf numFmtId="0" fontId="54" fillId="0" borderId="0" xfId="0" applyFont="1" applyFill="1"/>
    <xf numFmtId="0" fontId="75" fillId="0" borderId="0" xfId="0" applyFont="1" applyFill="1"/>
    <xf numFmtId="0" fontId="4" fillId="0" borderId="0" xfId="0" applyFont="1" applyFill="1" applyAlignment="1">
      <alignment horizontal="left" wrapText="1"/>
    </xf>
    <xf numFmtId="0" fontId="0" fillId="0" borderId="0" xfId="0" applyFill="1"/>
    <xf numFmtId="0" fontId="78" fillId="0" borderId="0" xfId="0" applyFont="1" applyFill="1"/>
    <xf numFmtId="0" fontId="58" fillId="0" borderId="0" xfId="0" applyFont="1" applyFill="1"/>
    <xf numFmtId="0" fontId="4" fillId="0" borderId="0" xfId="0" applyFont="1" applyFill="1" applyAlignment="1">
      <alignment horizontal="left" indent="1"/>
    </xf>
    <xf numFmtId="0" fontId="0" fillId="0" borderId="0" xfId="0" applyFont="1" applyFill="1" applyAlignment="1">
      <alignment horizontal="left"/>
    </xf>
    <xf numFmtId="0" fontId="57" fillId="0" borderId="0" xfId="0" applyFont="1" applyFill="1"/>
    <xf numFmtId="0" fontId="0" fillId="0" borderId="0" xfId="0" applyFont="1" applyFill="1" applyBorder="1"/>
    <xf numFmtId="49" fontId="46" fillId="0" borderId="0" xfId="0" applyNumberFormat="1" applyFont="1" applyFill="1" applyBorder="1"/>
    <xf numFmtId="49" fontId="48" fillId="0" borderId="0" xfId="0" applyNumberFormat="1" applyFont="1" applyFill="1" applyBorder="1"/>
    <xf numFmtId="49" fontId="58" fillId="0" borderId="0" xfId="0" applyNumberFormat="1" applyFont="1" applyFill="1" applyBorder="1" applyAlignment="1">
      <alignment vertical="top"/>
    </xf>
    <xf numFmtId="49" fontId="0" fillId="0" borderId="0" xfId="0" applyNumberFormat="1" applyFont="1" applyFill="1" applyBorder="1" applyAlignment="1">
      <alignment vertical="top"/>
    </xf>
    <xf numFmtId="0" fontId="46" fillId="0" borderId="0" xfId="0" applyFont="1" applyFill="1" applyAlignment="1">
      <alignment horizontal="right"/>
    </xf>
    <xf numFmtId="0" fontId="0" fillId="0" borderId="0" xfId="0" quotePrefix="1" applyFont="1" applyFill="1" applyAlignment="1">
      <alignment horizontal="right"/>
    </xf>
    <xf numFmtId="0" fontId="64" fillId="0" borderId="0" xfId="0" quotePrefix="1" applyFont="1" applyFill="1" applyAlignment="1">
      <alignment horizontal="left" indent="1"/>
    </xf>
    <xf numFmtId="0" fontId="0" fillId="0" borderId="0" xfId="0" applyFont="1" applyFill="1" applyAlignment="1">
      <alignment horizontal="left" indent="1"/>
    </xf>
    <xf numFmtId="0" fontId="0" fillId="0" borderId="0" xfId="0" applyFont="1" applyFill="1" applyAlignment="1">
      <alignment horizontal="right" vertical="center"/>
    </xf>
    <xf numFmtId="0" fontId="0" fillId="0" borderId="10" xfId="0" applyFont="1" applyFill="1" applyBorder="1"/>
    <xf numFmtId="0" fontId="0" fillId="0" borderId="0" xfId="0" applyFont="1" applyFill="1" applyAlignment="1">
      <alignment horizontal="left" vertical="center"/>
    </xf>
    <xf numFmtId="0" fontId="0" fillId="0" borderId="0" xfId="0" applyFont="1" applyFill="1" applyAlignment="1">
      <alignment horizontal="left" wrapText="1"/>
    </xf>
    <xf numFmtId="0" fontId="0" fillId="0" borderId="0" xfId="0" applyFill="1" applyAlignment="1">
      <alignment vertical="center"/>
    </xf>
    <xf numFmtId="0" fontId="0" fillId="0" borderId="0" xfId="0" applyFont="1" applyFill="1" applyAlignment="1">
      <alignment vertical="center"/>
    </xf>
    <xf numFmtId="0" fontId="79" fillId="0" borderId="0" xfId="0" applyFont="1" applyFill="1"/>
    <xf numFmtId="0" fontId="22" fillId="0" borderId="0" xfId="0" applyFont="1" applyFill="1" applyAlignment="1">
      <alignment horizontal="left" indent="1"/>
    </xf>
    <xf numFmtId="0" fontId="58" fillId="0" borderId="0" xfId="0" quotePrefix="1" applyFont="1" applyFill="1" applyBorder="1"/>
    <xf numFmtId="0" fontId="46" fillId="0" borderId="0" xfId="0" applyFont="1" applyFill="1" applyAlignment="1"/>
    <xf numFmtId="0" fontId="0" fillId="0" borderId="0" xfId="0" applyFont="1" applyFill="1" applyAlignment="1"/>
    <xf numFmtId="0" fontId="0" fillId="0" borderId="0" xfId="0" applyFont="1" applyFill="1" applyBorder="1" applyAlignment="1">
      <alignment vertical="top"/>
    </xf>
    <xf numFmtId="0" fontId="80" fillId="0" borderId="0" xfId="0" applyFont="1" applyFill="1" applyBorder="1"/>
    <xf numFmtId="0" fontId="4" fillId="0" borderId="0" xfId="0" quotePrefix="1" applyFont="1" applyFill="1" applyAlignment="1">
      <alignment wrapText="1"/>
    </xf>
    <xf numFmtId="0" fontId="0" fillId="0" borderId="0" xfId="0" applyFont="1" applyFill="1" applyAlignment="1">
      <alignment horizontal="left" vertical="top"/>
    </xf>
    <xf numFmtId="0" fontId="0" fillId="0" borderId="0" xfId="0" applyFill="1" applyAlignment="1">
      <alignment horizontal="left" vertical="top"/>
    </xf>
    <xf numFmtId="0" fontId="9" fillId="0" borderId="0" xfId="0" applyFont="1" applyFill="1" applyBorder="1" applyAlignment="1">
      <alignment horizontal="left" wrapText="1"/>
    </xf>
    <xf numFmtId="0" fontId="79" fillId="0" borderId="0" xfId="0" applyFont="1" applyFill="1" applyBorder="1" applyAlignment="1">
      <alignment horizontal="left"/>
    </xf>
    <xf numFmtId="0" fontId="0" fillId="0" borderId="0" xfId="0"/>
    <xf numFmtId="0" fontId="58" fillId="7" borderId="7" xfId="0" applyFont="1" applyFill="1" applyBorder="1" applyAlignment="1">
      <alignment vertical="top"/>
    </xf>
    <xf numFmtId="0" fontId="81" fillId="0" borderId="0" xfId="0" applyFont="1"/>
    <xf numFmtId="0" fontId="0" fillId="0" borderId="0" xfId="0"/>
    <xf numFmtId="0" fontId="75" fillId="0" borderId="0" xfId="0" applyFont="1" applyFill="1" applyAlignment="1">
      <alignment horizontal="left" vertical="top"/>
    </xf>
    <xf numFmtId="0" fontId="70" fillId="0" borderId="0" xfId="0" applyFont="1" applyAlignment="1"/>
    <xf numFmtId="171" fontId="45" fillId="9" borderId="33" xfId="15" applyNumberFormat="1" applyFont="1" applyFill="1" applyBorder="1" applyAlignment="1">
      <alignment horizontal="center"/>
    </xf>
    <xf numFmtId="171" fontId="45" fillId="4" borderId="0" xfId="15" applyNumberFormat="1" applyFont="1" applyFill="1" applyBorder="1" applyAlignment="1">
      <alignment horizontal="center"/>
    </xf>
    <xf numFmtId="171" fontId="45" fillId="9" borderId="0" xfId="15" applyNumberFormat="1" applyFont="1" applyFill="1" applyBorder="1" applyAlignment="1">
      <alignment horizontal="center"/>
    </xf>
    <xf numFmtId="171" fontId="45" fillId="9" borderId="18" xfId="15" applyNumberFormat="1" applyFont="1" applyFill="1" applyBorder="1" applyAlignment="1">
      <alignment horizontal="right"/>
    </xf>
    <xf numFmtId="171" fontId="45" fillId="4" borderId="10" xfId="15" applyNumberFormat="1" applyFont="1" applyFill="1" applyBorder="1" applyAlignment="1">
      <alignment horizontal="center"/>
    </xf>
    <xf numFmtId="171" fontId="45" fillId="4" borderId="11" xfId="15" applyNumberFormat="1" applyFont="1" applyFill="1" applyBorder="1" applyAlignment="1">
      <alignment horizontal="right"/>
    </xf>
    <xf numFmtId="0" fontId="0" fillId="4" borderId="33" xfId="0" applyFont="1" applyFill="1" applyBorder="1" applyAlignment="1">
      <alignment horizontal="center"/>
    </xf>
    <xf numFmtId="171" fontId="45" fillId="4" borderId="24" xfId="15" applyNumberFormat="1" applyFont="1" applyFill="1" applyBorder="1" applyAlignment="1">
      <alignment horizontal="right"/>
    </xf>
    <xf numFmtId="0" fontId="0" fillId="0" borderId="0" xfId="0" applyFont="1" applyBorder="1"/>
    <xf numFmtId="0" fontId="0" fillId="0" borderId="0" xfId="0" applyFont="1" applyBorder="1" applyAlignment="1">
      <alignment horizontal="center"/>
    </xf>
    <xf numFmtId="0" fontId="0" fillId="4" borderId="10" xfId="0" applyFont="1" applyFill="1" applyBorder="1" applyAlignment="1">
      <alignment horizontal="center"/>
    </xf>
    <xf numFmtId="0" fontId="0" fillId="4" borderId="0" xfId="0" applyFont="1" applyFill="1" applyBorder="1" applyAlignment="1">
      <alignment horizontal="center"/>
    </xf>
    <xf numFmtId="0" fontId="0" fillId="0" borderId="21" xfId="0" applyFont="1" applyBorder="1"/>
    <xf numFmtId="0" fontId="0" fillId="0" borderId="10" xfId="0" applyFont="1" applyBorder="1" applyAlignment="1">
      <alignment horizontal="center"/>
    </xf>
    <xf numFmtId="0" fontId="0" fillId="0" borderId="0" xfId="0" applyAlignment="1">
      <alignment vertical="center"/>
    </xf>
    <xf numFmtId="0" fontId="0" fillId="0" borderId="33" xfId="0" applyFont="1" applyBorder="1" applyAlignment="1">
      <alignment horizontal="center"/>
    </xf>
    <xf numFmtId="171" fontId="45" fillId="4" borderId="18" xfId="15" applyNumberFormat="1" applyFont="1" applyFill="1" applyBorder="1" applyAlignment="1">
      <alignment horizontal="right" indent="1"/>
    </xf>
    <xf numFmtId="171" fontId="45" fillId="9" borderId="18" xfId="15" applyNumberFormat="1" applyFont="1" applyFill="1" applyBorder="1" applyAlignment="1">
      <alignment horizontal="right" indent="1"/>
    </xf>
    <xf numFmtId="171" fontId="45" fillId="4" borderId="11" xfId="15" applyNumberFormat="1" applyFont="1" applyFill="1" applyBorder="1" applyAlignment="1">
      <alignment horizontal="right" indent="1"/>
    </xf>
    <xf numFmtId="171" fontId="45" fillId="9" borderId="24" xfId="15" applyNumberFormat="1" applyFont="1" applyFill="1" applyBorder="1" applyAlignment="1">
      <alignment horizontal="right" indent="1"/>
    </xf>
    <xf numFmtId="171" fontId="45" fillId="9" borderId="11" xfId="15" applyNumberFormat="1" applyFont="1" applyFill="1" applyBorder="1" applyAlignment="1">
      <alignment horizontal="right" indent="1"/>
    </xf>
    <xf numFmtId="171" fontId="45" fillId="9" borderId="18" xfId="15" applyNumberFormat="1" applyFont="1" applyFill="1" applyBorder="1" applyAlignment="1">
      <alignment horizontal="right" indent="2"/>
    </xf>
    <xf numFmtId="172" fontId="45" fillId="9" borderId="24" xfId="18" applyNumberFormat="1" applyFont="1" applyFill="1" applyBorder="1" applyAlignment="1">
      <alignment horizontal="right" indent="1"/>
    </xf>
    <xf numFmtId="49" fontId="48" fillId="4" borderId="10" xfId="0" applyNumberFormat="1" applyFont="1" applyFill="1" applyBorder="1"/>
    <xf numFmtId="49" fontId="0" fillId="4" borderId="0" xfId="0" applyNumberFormat="1" applyFont="1" applyFill="1" applyAlignment="1">
      <alignment vertical="top"/>
    </xf>
    <xf numFmtId="49" fontId="0" fillId="4" borderId="0" xfId="0" quotePrefix="1" applyNumberFormat="1" applyFont="1" applyFill="1" applyAlignment="1">
      <alignment vertical="top"/>
    </xf>
    <xf numFmtId="0" fontId="74" fillId="4" borderId="7" xfId="13" quotePrefix="1" applyFont="1" applyFill="1" applyBorder="1" applyAlignment="1" applyProtection="1">
      <alignment vertical="top"/>
    </xf>
    <xf numFmtId="0" fontId="0" fillId="0" borderId="0" xfId="0"/>
    <xf numFmtId="0" fontId="58" fillId="0" borderId="0" xfId="0" applyFont="1" applyFill="1" applyBorder="1"/>
    <xf numFmtId="0" fontId="0" fillId="0" borderId="9" xfId="0" applyBorder="1" applyAlignment="1"/>
    <xf numFmtId="0" fontId="0" fillId="0" borderId="4" xfId="0" applyBorder="1" applyAlignment="1"/>
    <xf numFmtId="0" fontId="0" fillId="0" borderId="6" xfId="0" applyBorder="1" applyAlignment="1"/>
    <xf numFmtId="0" fontId="74" fillId="4" borderId="13" xfId="13" quotePrefix="1" applyFont="1" applyFill="1" applyBorder="1" applyAlignment="1" applyProtection="1">
      <alignment horizontal="center" vertical="top"/>
    </xf>
    <xf numFmtId="0" fontId="74" fillId="4" borderId="25" xfId="13" quotePrefix="1" applyFont="1" applyFill="1" applyBorder="1" applyAlignment="1" applyProtection="1">
      <alignment horizontal="center" vertical="top"/>
    </xf>
    <xf numFmtId="0" fontId="49" fillId="9" borderId="0" xfId="13" applyFill="1" applyAlignment="1" applyProtection="1"/>
    <xf numFmtId="0" fontId="82" fillId="0" borderId="0" xfId="13" quotePrefix="1" applyFont="1" applyFill="1" applyBorder="1" applyAlignment="1" applyProtection="1">
      <alignment horizontal="right" vertical="center"/>
    </xf>
    <xf numFmtId="0" fontId="48" fillId="0" borderId="0" xfId="0" applyFont="1" applyFill="1" applyBorder="1" applyAlignment="1">
      <alignment horizontal="left"/>
    </xf>
    <xf numFmtId="0" fontId="45" fillId="0" borderId="6" xfId="11" applyBorder="1">
      <alignment horizontal="center" vertical="center"/>
    </xf>
    <xf numFmtId="0" fontId="74" fillId="4" borderId="7" xfId="13" quotePrefix="1" applyFont="1" applyFill="1" applyBorder="1" applyAlignment="1" applyProtection="1">
      <alignment horizontal="center" vertical="top"/>
    </xf>
    <xf numFmtId="14" fontId="74" fillId="4" borderId="7" xfId="13" quotePrefix="1" applyNumberFormat="1" applyFont="1" applyFill="1" applyBorder="1" applyAlignment="1" applyProtection="1">
      <alignment horizontal="center" vertical="top"/>
    </xf>
    <xf numFmtId="0" fontId="74" fillId="4" borderId="9" xfId="13" quotePrefix="1" applyFont="1" applyFill="1" applyBorder="1" applyAlignment="1" applyProtection="1">
      <alignment horizontal="center"/>
    </xf>
    <xf numFmtId="0" fontId="58" fillId="4" borderId="4" xfId="0" quotePrefix="1" applyFont="1" applyFill="1" applyBorder="1" applyAlignment="1">
      <alignment horizontal="center"/>
    </xf>
    <xf numFmtId="0" fontId="74" fillId="4" borderId="4" xfId="13" quotePrefix="1" applyFont="1" applyFill="1" applyBorder="1" applyAlignment="1" applyProtection="1">
      <alignment horizontal="center"/>
    </xf>
    <xf numFmtId="0" fontId="0" fillId="0" borderId="0" xfId="0" applyFont="1" applyFill="1" applyAlignment="1">
      <alignment horizontal="left"/>
    </xf>
    <xf numFmtId="0" fontId="48" fillId="0" borderId="0" xfId="0" applyFont="1" applyFill="1" applyBorder="1" applyAlignment="1">
      <alignment horizontal="left"/>
    </xf>
    <xf numFmtId="0" fontId="0" fillId="0" borderId="0" xfId="0" applyFont="1" applyFill="1" applyAlignment="1">
      <alignment vertical="top"/>
    </xf>
    <xf numFmtId="0" fontId="0" fillId="0" borderId="0" xfId="0" applyFill="1" applyAlignment="1"/>
    <xf numFmtId="0" fontId="4" fillId="0" borderId="0" xfId="0" applyFont="1" applyFill="1" applyAlignment="1">
      <alignment horizontal="left" vertical="top" wrapText="1"/>
    </xf>
    <xf numFmtId="0" fontId="0" fillId="0" borderId="0" xfId="0" applyFont="1" applyFill="1" applyAlignment="1">
      <alignment horizontal="left" vertical="top"/>
    </xf>
    <xf numFmtId="0" fontId="0" fillId="0" borderId="0" xfId="0" applyFont="1" applyFill="1" applyAlignment="1">
      <alignment vertical="top"/>
    </xf>
    <xf numFmtId="0" fontId="0" fillId="0" borderId="0" xfId="0" applyFill="1" applyAlignment="1"/>
    <xf numFmtId="0" fontId="0" fillId="0" borderId="0" xfId="0" applyFill="1" applyAlignment="1">
      <alignment vertical="top"/>
    </xf>
    <xf numFmtId="0" fontId="0" fillId="0" borderId="0" xfId="0" applyFill="1" applyAlignment="1">
      <alignment horizontal="left"/>
    </xf>
    <xf numFmtId="0" fontId="76" fillId="0" borderId="0" xfId="0" applyFont="1" applyFill="1" applyBorder="1" applyAlignment="1">
      <alignment vertical="top"/>
    </xf>
    <xf numFmtId="0" fontId="54" fillId="0" borderId="0" xfId="0" applyFont="1" applyFill="1" applyAlignment="1">
      <alignment vertical="top"/>
    </xf>
    <xf numFmtId="0" fontId="75" fillId="0" borderId="0" xfId="0" applyFont="1" applyFill="1" applyAlignment="1">
      <alignment vertical="top"/>
    </xf>
    <xf numFmtId="0" fontId="46" fillId="0" borderId="0" xfId="0" applyFont="1" applyFill="1" applyAlignment="1">
      <alignment vertical="top"/>
    </xf>
    <xf numFmtId="0" fontId="11" fillId="0" borderId="0" xfId="0" quotePrefix="1" applyFont="1" applyFill="1" applyBorder="1" applyAlignment="1">
      <alignment horizontal="left" vertical="top"/>
    </xf>
    <xf numFmtId="0" fontId="64" fillId="0" borderId="0" xfId="0" applyFont="1" applyFill="1" applyAlignment="1">
      <alignment horizontal="left" vertical="top"/>
    </xf>
    <xf numFmtId="0" fontId="77" fillId="0" borderId="0" xfId="0" applyFont="1" applyFill="1" applyAlignment="1">
      <alignment vertical="center"/>
    </xf>
    <xf numFmtId="0" fontId="57" fillId="0" borderId="0" xfId="0" applyFont="1" applyFill="1" applyAlignment="1">
      <alignment vertical="center"/>
    </xf>
    <xf numFmtId="0" fontId="0" fillId="0" borderId="0" xfId="0" applyFill="1" applyBorder="1" applyAlignment="1">
      <alignment vertical="center"/>
    </xf>
    <xf numFmtId="0" fontId="0" fillId="0" borderId="0" xfId="0" applyFont="1" applyFill="1" applyBorder="1" applyAlignment="1">
      <alignment vertical="center"/>
    </xf>
    <xf numFmtId="0" fontId="74" fillId="0" borderId="0" xfId="13" applyFont="1" applyFill="1" applyBorder="1" applyAlignment="1" applyProtection="1">
      <alignment vertical="center"/>
    </xf>
    <xf numFmtId="49" fontId="76" fillId="0" borderId="0" xfId="0" applyNumberFormat="1" applyFont="1" applyFill="1" applyBorder="1" applyAlignment="1">
      <alignment vertical="center" wrapText="1"/>
    </xf>
    <xf numFmtId="49" fontId="58" fillId="0" borderId="0" xfId="0" quotePrefix="1" applyNumberFormat="1" applyFont="1" applyFill="1" applyBorder="1" applyAlignment="1">
      <alignment vertical="center" wrapText="1"/>
    </xf>
    <xf numFmtId="49" fontId="58" fillId="4" borderId="38" xfId="0" quotePrefix="1" applyNumberFormat="1" applyFont="1" applyFill="1" applyBorder="1" applyAlignment="1">
      <alignment vertical="center"/>
    </xf>
    <xf numFmtId="0" fontId="0" fillId="0" borderId="0" xfId="0" applyFill="1" applyAlignment="1">
      <alignment horizontal="left" indent="2"/>
    </xf>
    <xf numFmtId="0" fontId="0" fillId="0" borderId="0" xfId="0" applyFont="1" applyFill="1" applyAlignment="1">
      <alignment horizontal="left" indent="2"/>
    </xf>
    <xf numFmtId="0" fontId="0" fillId="0" borderId="0" xfId="0" quotePrefix="1" applyFont="1" applyFill="1" applyAlignment="1">
      <alignment horizontal="left" vertical="top"/>
    </xf>
    <xf numFmtId="0" fontId="0" fillId="0" borderId="0" xfId="0"/>
    <xf numFmtId="0" fontId="49" fillId="0" borderId="1" xfId="13" applyFont="1" applyFill="1" applyBorder="1" applyAlignment="1" applyProtection="1">
      <alignment horizontal="center"/>
    </xf>
    <xf numFmtId="0" fontId="4" fillId="0" borderId="1" xfId="0" applyFont="1" applyFill="1" applyBorder="1" applyAlignment="1">
      <alignment horizontal="center"/>
    </xf>
    <xf numFmtId="169" fontId="4" fillId="0" borderId="1" xfId="0" applyNumberFormat="1" applyFont="1" applyFill="1" applyBorder="1" applyAlignment="1" applyProtection="1">
      <alignment horizontal="center" wrapText="1"/>
    </xf>
    <xf numFmtId="0" fontId="4" fillId="0" borderId="1" xfId="0" applyFont="1" applyFill="1" applyBorder="1" applyAlignment="1" applyProtection="1">
      <alignment horizontal="center" wrapText="1"/>
    </xf>
    <xf numFmtId="0" fontId="49" fillId="0" borderId="1" xfId="13" applyFont="1" applyFill="1" applyBorder="1" applyAlignment="1" applyProtection="1">
      <alignment horizontal="center" wrapText="1"/>
    </xf>
    <xf numFmtId="0" fontId="4" fillId="0" borderId="12" xfId="0" applyFont="1" applyFill="1" applyBorder="1" applyAlignment="1">
      <alignment horizontal="center"/>
    </xf>
    <xf numFmtId="0" fontId="0" fillId="0" borderId="1" xfId="0" applyBorder="1" applyAlignment="1">
      <alignment horizontal="center"/>
    </xf>
    <xf numFmtId="169" fontId="49" fillId="0" borderId="1" xfId="13" applyNumberFormat="1" applyFont="1" applyFill="1" applyBorder="1" applyAlignment="1" applyProtection="1">
      <alignment horizontal="center" wrapText="1"/>
    </xf>
    <xf numFmtId="169" fontId="49" fillId="0" borderId="1" xfId="13" applyNumberFormat="1" applyFill="1" applyBorder="1" applyAlignment="1" applyProtection="1">
      <alignment horizontal="center" wrapText="1"/>
    </xf>
    <xf numFmtId="0" fontId="4" fillId="0" borderId="1" xfId="0" applyFont="1" applyFill="1" applyBorder="1" applyAlignment="1">
      <alignment horizontal="center" wrapText="1"/>
    </xf>
    <xf numFmtId="0" fontId="58" fillId="7" borderId="7" xfId="0" applyNumberFormat="1" applyFont="1" applyFill="1" applyBorder="1" applyAlignment="1">
      <alignment horizontal="center" vertical="top" wrapText="1"/>
    </xf>
    <xf numFmtId="0" fontId="0" fillId="0" borderId="0" xfId="0"/>
    <xf numFmtId="0" fontId="0" fillId="0" borderId="33" xfId="0" applyBorder="1" applyAlignment="1"/>
    <xf numFmtId="0" fontId="0" fillId="0" borderId="33" xfId="0" applyBorder="1" applyAlignment="1">
      <alignment vertical="top"/>
    </xf>
    <xf numFmtId="0" fontId="53" fillId="4" borderId="8" xfId="22" applyAlignment="1">
      <alignment horizontal="center" vertical="center" wrapText="1"/>
    </xf>
    <xf numFmtId="0" fontId="0" fillId="0" borderId="0" xfId="0" quotePrefix="1" applyFill="1" applyBorder="1"/>
    <xf numFmtId="49" fontId="45" fillId="0" borderId="2" xfId="4" applyAlignment="1">
      <alignment horizontal="left" wrapText="1"/>
      <protection locked="0"/>
    </xf>
    <xf numFmtId="10" fontId="83" fillId="4" borderId="8" xfId="22" applyNumberFormat="1" applyFont="1">
      <alignment horizontal="center" vertical="center"/>
    </xf>
    <xf numFmtId="166" fontId="83" fillId="4" borderId="8" xfId="22" applyNumberFormat="1" applyFont="1">
      <alignment horizontal="center" vertical="center"/>
    </xf>
    <xf numFmtId="0" fontId="66" fillId="0" borderId="0" xfId="0" applyFont="1"/>
    <xf numFmtId="0" fontId="83" fillId="4" borderId="8" xfId="22" quotePrefix="1" applyFont="1" applyAlignment="1">
      <alignment horizontal="left" vertical="center"/>
    </xf>
    <xf numFmtId="0" fontId="0" fillId="0" borderId="0" xfId="0"/>
    <xf numFmtId="0" fontId="0" fillId="0" borderId="2" xfId="0" applyBorder="1" applyAlignment="1" applyProtection="1">
      <alignment wrapText="1"/>
      <protection locked="0"/>
    </xf>
    <xf numFmtId="173" fontId="45" fillId="0" borderId="1" xfId="8">
      <protection locked="0"/>
    </xf>
    <xf numFmtId="0" fontId="45" fillId="0" borderId="21" xfId="11" applyBorder="1">
      <alignment horizontal="center" vertical="center"/>
    </xf>
    <xf numFmtId="0" fontId="74" fillId="4" borderId="35" xfId="13" quotePrefix="1" applyFont="1" applyFill="1" applyBorder="1" applyAlignment="1" applyProtection="1">
      <alignment horizontal="center" vertical="top"/>
    </xf>
    <xf numFmtId="0" fontId="74" fillId="0" borderId="9" xfId="13" applyFont="1" applyBorder="1" applyAlignment="1" applyProtection="1">
      <alignment vertical="top"/>
    </xf>
    <xf numFmtId="0" fontId="74" fillId="0" borderId="4" xfId="13" applyFont="1" applyBorder="1" applyAlignment="1" applyProtection="1">
      <alignment vertical="top"/>
    </xf>
    <xf numFmtId="0" fontId="58" fillId="0" borderId="19" xfId="0" applyFont="1" applyBorder="1" applyAlignment="1" applyProtection="1">
      <alignment horizontal="center"/>
    </xf>
    <xf numFmtId="0" fontId="0" fillId="7" borderId="23" xfId="0" applyFont="1" applyFill="1" applyBorder="1" applyAlignment="1" applyProtection="1">
      <alignment horizontal="left" indent="1"/>
    </xf>
    <xf numFmtId="0" fontId="82" fillId="0" borderId="0" xfId="13" quotePrefix="1" applyFont="1" applyFill="1" applyBorder="1" applyAlignment="1" applyProtection="1">
      <alignment horizontal="left" vertical="center"/>
    </xf>
    <xf numFmtId="0" fontId="58" fillId="0" borderId="0" xfId="0" applyFont="1" applyFill="1" applyBorder="1" applyAlignment="1">
      <alignment horizontal="left"/>
    </xf>
    <xf numFmtId="0" fontId="9" fillId="0" borderId="0" xfId="0" quotePrefix="1" applyFont="1" applyFill="1" applyBorder="1" applyAlignment="1">
      <alignment horizontal="left" vertical="center"/>
    </xf>
    <xf numFmtId="0" fontId="48" fillId="0" borderId="0" xfId="0" quotePrefix="1" applyFont="1" applyFill="1" applyBorder="1" applyAlignment="1">
      <alignment horizontal="left"/>
    </xf>
    <xf numFmtId="0" fontId="11" fillId="0" borderId="0" xfId="0" quotePrefix="1" applyFont="1" applyFill="1" applyBorder="1" applyAlignment="1">
      <alignment horizontal="left"/>
    </xf>
    <xf numFmtId="0" fontId="84" fillId="0" borderId="0" xfId="0" applyFont="1" applyFill="1" applyBorder="1" applyAlignment="1">
      <alignment horizontal="left"/>
    </xf>
    <xf numFmtId="0" fontId="11" fillId="0" borderId="0" xfId="0" applyFont="1" applyFill="1" applyBorder="1" applyAlignment="1">
      <alignment horizontal="left" vertical="top"/>
    </xf>
    <xf numFmtId="0" fontId="84" fillId="0" borderId="0" xfId="0" applyFont="1" applyFill="1" applyBorder="1" applyAlignment="1">
      <alignment horizontal="left" vertical="top"/>
    </xf>
    <xf numFmtId="0" fontId="48" fillId="0" borderId="0" xfId="0" applyFont="1" applyFill="1" applyBorder="1" applyAlignment="1">
      <alignment horizontal="left" vertical="top"/>
    </xf>
    <xf numFmtId="0" fontId="85" fillId="0" borderId="0" xfId="13" quotePrefix="1" applyFont="1" applyFill="1" applyBorder="1" applyAlignment="1" applyProtection="1">
      <alignment horizontal="left" vertical="center"/>
    </xf>
    <xf numFmtId="0" fontId="82" fillId="0" borderId="0" xfId="13" quotePrefix="1" applyFont="1" applyFill="1" applyBorder="1" applyAlignment="1" applyProtection="1">
      <alignment horizontal="left" vertical="top"/>
    </xf>
    <xf numFmtId="0" fontId="82" fillId="0" borderId="0" xfId="13" quotePrefix="1" applyFont="1" applyFill="1" applyBorder="1" applyAlignment="1" applyProtection="1">
      <alignment horizontal="left"/>
    </xf>
    <xf numFmtId="0" fontId="11" fillId="0" borderId="0" xfId="0" quotePrefix="1" applyFont="1" applyFill="1" applyBorder="1" applyAlignment="1">
      <alignment horizontal="left" vertical="center"/>
    </xf>
    <xf numFmtId="0" fontId="4" fillId="0" borderId="0" xfId="0" quotePrefix="1" applyFont="1" applyFill="1" applyBorder="1" applyAlignment="1">
      <alignment horizontal="left" vertical="center"/>
    </xf>
    <xf numFmtId="0" fontId="8" fillId="0" borderId="0" xfId="0" applyFont="1" applyFill="1" applyBorder="1" applyAlignment="1">
      <alignment horizontal="left" readingOrder="1"/>
    </xf>
    <xf numFmtId="49" fontId="14" fillId="0" borderId="0" xfId="0" applyNumberFormat="1" applyFont="1" applyFill="1" applyBorder="1" applyAlignment="1">
      <alignment horizontal="left" vertical="center" wrapText="1"/>
    </xf>
    <xf numFmtId="0" fontId="0" fillId="9" borderId="15" xfId="0" applyNumberFormat="1" applyFont="1" applyFill="1" applyBorder="1" applyAlignment="1">
      <alignment vertical="center" wrapText="1"/>
    </xf>
    <xf numFmtId="0" fontId="0" fillId="9" borderId="17" xfId="0" applyNumberFormat="1" applyFont="1" applyFill="1" applyBorder="1" applyAlignment="1">
      <alignment vertical="center" wrapText="1"/>
    </xf>
    <xf numFmtId="49" fontId="0" fillId="9" borderId="17" xfId="0" applyNumberFormat="1" applyFont="1" applyFill="1" applyBorder="1" applyAlignment="1">
      <alignment vertical="top" wrapText="1"/>
    </xf>
    <xf numFmtId="0" fontId="0" fillId="0" borderId="0" xfId="0"/>
    <xf numFmtId="0" fontId="0" fillId="0" borderId="0" xfId="0" applyFont="1" applyAlignment="1">
      <alignment horizontal="left" vertical="top" wrapText="1"/>
    </xf>
    <xf numFmtId="0" fontId="49" fillId="0" borderId="0" xfId="13" applyAlignment="1" applyProtection="1"/>
    <xf numFmtId="0" fontId="0" fillId="0" borderId="0" xfId="0"/>
    <xf numFmtId="0" fontId="52" fillId="0" borderId="0" xfId="0" applyFont="1" applyAlignment="1" applyProtection="1">
      <alignment horizontal="left" vertical="top"/>
    </xf>
    <xf numFmtId="0" fontId="48" fillId="0" borderId="0" xfId="0" applyFont="1" applyFill="1" applyBorder="1" applyAlignment="1">
      <alignment horizontal="left"/>
    </xf>
    <xf numFmtId="0" fontId="0" fillId="0" borderId="0" xfId="0" applyFont="1" applyFill="1" applyAlignment="1">
      <alignment horizontal="left" vertical="top"/>
    </xf>
    <xf numFmtId="0" fontId="28" fillId="0" borderId="0" xfId="0" applyFont="1" applyFill="1" applyAlignment="1">
      <alignment horizontal="left" vertical="top"/>
    </xf>
    <xf numFmtId="0" fontId="0" fillId="0" borderId="0" xfId="0" applyFont="1" applyFill="1" applyAlignment="1">
      <alignment horizontal="left"/>
    </xf>
    <xf numFmtId="0" fontId="0" fillId="0" borderId="0" xfId="0" applyFont="1" applyFill="1" applyAlignment="1">
      <alignment horizontal="left" wrapText="1"/>
    </xf>
    <xf numFmtId="49" fontId="58" fillId="0" borderId="0" xfId="0" quotePrefix="1" applyNumberFormat="1" applyFont="1" applyFill="1" applyBorder="1" applyAlignment="1">
      <alignment vertical="top" wrapText="1"/>
    </xf>
    <xf numFmtId="49" fontId="76" fillId="0" borderId="0" xfId="0" applyNumberFormat="1" applyFont="1" applyFill="1" applyBorder="1" applyAlignment="1">
      <alignment vertical="top" wrapText="1"/>
    </xf>
    <xf numFmtId="49" fontId="58" fillId="4" borderId="0" xfId="0" quotePrefix="1" applyNumberFormat="1" applyFont="1" applyFill="1" applyBorder="1" applyAlignment="1">
      <alignment vertical="top" wrapText="1"/>
    </xf>
    <xf numFmtId="49" fontId="0" fillId="0" borderId="0" xfId="0" quotePrefix="1" applyNumberFormat="1" applyFont="1" applyFill="1" applyBorder="1" applyAlignment="1">
      <alignment vertical="top" wrapText="1"/>
    </xf>
    <xf numFmtId="49" fontId="0" fillId="0" borderId="0" xfId="0" applyNumberFormat="1" applyFont="1" applyFill="1" applyAlignment="1">
      <alignment horizontal="left"/>
    </xf>
    <xf numFmtId="0" fontId="0" fillId="0" borderId="0" xfId="0" applyFont="1" applyFill="1" applyAlignment="1">
      <alignment horizontal="left" vertical="top" indent="1"/>
    </xf>
    <xf numFmtId="0" fontId="35" fillId="0" borderId="0" xfId="0" applyFont="1" applyAlignment="1">
      <alignment vertical="center"/>
    </xf>
    <xf numFmtId="0" fontId="10" fillId="7" borderId="14" xfId="0" applyFont="1" applyFill="1" applyBorder="1" applyAlignment="1" applyProtection="1">
      <alignment horizontal="left" indent="1"/>
    </xf>
    <xf numFmtId="0" fontId="49" fillId="7" borderId="14" xfId="13" applyFill="1" applyBorder="1" applyAlignment="1" applyProtection="1">
      <alignment horizontal="left" indent="1"/>
    </xf>
    <xf numFmtId="0" fontId="4" fillId="0" borderId="22" xfId="0" applyFont="1" applyBorder="1"/>
    <xf numFmtId="0" fontId="4" fillId="0" borderId="34" xfId="0" applyFont="1" applyBorder="1"/>
    <xf numFmtId="0" fontId="4" fillId="0" borderId="31" xfId="0" applyFont="1" applyBorder="1"/>
    <xf numFmtId="0" fontId="4" fillId="0" borderId="7" xfId="0" applyFont="1" applyBorder="1" applyAlignment="1">
      <alignment horizontal="left" vertical="top" wrapText="1" indent="1"/>
    </xf>
    <xf numFmtId="0" fontId="4" fillId="0" borderId="7" xfId="0" applyFont="1" applyBorder="1" applyAlignment="1">
      <alignment horizontal="left" vertical="top" wrapText="1"/>
    </xf>
    <xf numFmtId="0" fontId="4" fillId="0" borderId="11" xfId="11" applyFont="1" applyBorder="1">
      <alignment horizontal="center" vertical="center"/>
    </xf>
    <xf numFmtId="0" fontId="34" fillId="4" borderId="8" xfId="22" applyFont="1" applyAlignment="1">
      <alignment horizontal="center" vertical="center" wrapText="1"/>
    </xf>
    <xf numFmtId="174" fontId="83" fillId="0" borderId="11" xfId="0" applyNumberFormat="1" applyFont="1" applyBorder="1" applyAlignment="1">
      <alignment horizontal="left"/>
    </xf>
    <xf numFmtId="0" fontId="0" fillId="0" borderId="0" xfId="0"/>
    <xf numFmtId="49" fontId="4" fillId="0" borderId="0" xfId="0" quotePrefix="1" applyNumberFormat="1" applyFont="1" applyFill="1" applyBorder="1" applyAlignment="1">
      <alignment vertical="top" wrapText="1"/>
    </xf>
    <xf numFmtId="49" fontId="80" fillId="0" borderId="0" xfId="0" applyNumberFormat="1" applyFont="1" applyFill="1" applyBorder="1" applyAlignment="1">
      <alignment vertical="top" wrapText="1"/>
    </xf>
    <xf numFmtId="0" fontId="7" fillId="0" borderId="0" xfId="0" applyFont="1" applyFill="1" applyAlignment="1">
      <alignment vertical="top"/>
    </xf>
    <xf numFmtId="0" fontId="4" fillId="0" borderId="0" xfId="0" applyFont="1" applyFill="1" applyAlignment="1">
      <alignment vertical="top"/>
    </xf>
    <xf numFmtId="49" fontId="0" fillId="9" borderId="15" xfId="0" applyNumberFormat="1" applyFont="1" applyFill="1" applyBorder="1" applyAlignment="1">
      <alignment vertical="top" wrapText="1"/>
    </xf>
    <xf numFmtId="0" fontId="0" fillId="9" borderId="15" xfId="0" applyNumberFormat="1" applyFont="1" applyFill="1" applyBorder="1" applyAlignment="1">
      <alignment vertical="top" wrapText="1"/>
    </xf>
    <xf numFmtId="0" fontId="0" fillId="9" borderId="17" xfId="0" applyNumberFormat="1" applyFont="1" applyFill="1" applyBorder="1" applyAlignment="1">
      <alignment vertical="top" wrapText="1"/>
    </xf>
    <xf numFmtId="0" fontId="58" fillId="7" borderId="16" xfId="19" applyFont="1" applyFill="1" applyBorder="1" applyAlignment="1">
      <alignment wrapText="1"/>
    </xf>
    <xf numFmtId="169" fontId="5" fillId="7" borderId="16" xfId="19" applyNumberFormat="1" applyFont="1" applyFill="1" applyBorder="1" applyAlignment="1" applyProtection="1">
      <alignment horizontal="left" wrapText="1"/>
    </xf>
    <xf numFmtId="0" fontId="86" fillId="4" borderId="0" xfId="19" applyFont="1" applyFill="1"/>
    <xf numFmtId="0" fontId="0" fillId="9" borderId="34" xfId="0" applyFont="1" applyFill="1" applyBorder="1" applyAlignment="1"/>
    <xf numFmtId="0" fontId="0" fillId="9" borderId="31" xfId="0" applyFont="1" applyFill="1" applyBorder="1" applyAlignment="1"/>
    <xf numFmtId="0" fontId="5" fillId="7" borderId="15" xfId="19" applyFont="1" applyFill="1" applyBorder="1" applyAlignment="1">
      <alignment wrapText="1"/>
    </xf>
    <xf numFmtId="169" fontId="5" fillId="7" borderId="15" xfId="0" applyNumberFormat="1" applyFont="1" applyFill="1" applyBorder="1" applyAlignment="1" applyProtection="1">
      <alignment horizontal="left" wrapText="1"/>
    </xf>
    <xf numFmtId="0" fontId="5" fillId="4" borderId="17" xfId="19" applyFont="1" applyFill="1" applyBorder="1" applyAlignment="1">
      <alignment horizontal="left"/>
    </xf>
    <xf numFmtId="0" fontId="0" fillId="4" borderId="31" xfId="0" applyFill="1" applyBorder="1" applyAlignment="1"/>
    <xf numFmtId="0" fontId="5" fillId="4" borderId="15" xfId="19" applyFont="1" applyFill="1" applyBorder="1" applyAlignment="1">
      <alignment horizontal="left"/>
    </xf>
    <xf numFmtId="0" fontId="4" fillId="9" borderId="31" xfId="0" applyFont="1" applyFill="1" applyBorder="1" applyAlignment="1"/>
    <xf numFmtId="0" fontId="58" fillId="7" borderId="15" xfId="19" applyFont="1" applyFill="1" applyBorder="1" applyAlignment="1"/>
    <xf numFmtId="0" fontId="0" fillId="4" borderId="17" xfId="0" applyFill="1" applyBorder="1" applyAlignment="1"/>
    <xf numFmtId="0" fontId="4" fillId="0" borderId="34" xfId="19" applyFont="1" applyFill="1" applyBorder="1" applyAlignment="1">
      <alignment wrapText="1"/>
    </xf>
    <xf numFmtId="0" fontId="4" fillId="9" borderId="34" xfId="0" applyFont="1" applyFill="1" applyBorder="1" applyAlignment="1"/>
    <xf numFmtId="0" fontId="5" fillId="7" borderId="15" xfId="19" applyFont="1" applyFill="1" applyBorder="1" applyAlignment="1"/>
    <xf numFmtId="169" fontId="5" fillId="7" borderId="26" xfId="0" applyNumberFormat="1" applyFont="1" applyFill="1" applyBorder="1" applyAlignment="1" applyProtection="1">
      <alignment horizontal="left" wrapText="1"/>
    </xf>
    <xf numFmtId="0" fontId="10" fillId="9" borderId="0" xfId="0" applyFont="1" applyFill="1" applyBorder="1" applyProtection="1"/>
    <xf numFmtId="49" fontId="10" fillId="4" borderId="0" xfId="0" applyNumberFormat="1" applyFont="1" applyFill="1" applyAlignment="1">
      <alignment vertical="top" wrapText="1"/>
    </xf>
    <xf numFmtId="0" fontId="0" fillId="0" borderId="0" xfId="0"/>
    <xf numFmtId="0" fontId="4" fillId="0" borderId="2" xfId="0" applyFont="1" applyFill="1" applyBorder="1" applyAlignment="1">
      <alignment horizontal="center"/>
    </xf>
    <xf numFmtId="0" fontId="0" fillId="9" borderId="1" xfId="0" applyFont="1" applyFill="1" applyBorder="1" applyAlignment="1"/>
    <xf numFmtId="0" fontId="4" fillId="0" borderId="1" xfId="19" applyFont="1" applyFill="1" applyBorder="1" applyAlignment="1">
      <alignment wrapText="1"/>
    </xf>
    <xf numFmtId="0" fontId="4" fillId="9" borderId="1" xfId="0" applyFont="1" applyFill="1" applyBorder="1" applyAlignment="1"/>
    <xf numFmtId="0" fontId="0" fillId="9" borderId="39" xfId="0" applyFont="1" applyFill="1" applyBorder="1" applyAlignment="1"/>
    <xf numFmtId="0" fontId="4" fillId="0" borderId="39" xfId="0" applyFont="1" applyFill="1" applyBorder="1" applyAlignment="1" applyProtection="1">
      <alignment horizontal="center" wrapText="1"/>
    </xf>
    <xf numFmtId="0" fontId="0" fillId="9" borderId="2" xfId="0" applyFont="1" applyFill="1" applyBorder="1" applyAlignment="1"/>
    <xf numFmtId="169" fontId="4" fillId="0" borderId="12" xfId="0" applyNumberFormat="1" applyFont="1" applyFill="1" applyBorder="1" applyAlignment="1" applyProtection="1">
      <alignment horizontal="left"/>
    </xf>
    <xf numFmtId="169" fontId="4" fillId="0" borderId="1" xfId="0" applyNumberFormat="1" applyFont="1" applyFill="1" applyBorder="1" applyAlignment="1" applyProtection="1">
      <alignment horizontal="left"/>
    </xf>
    <xf numFmtId="49" fontId="45" fillId="0" borderId="3" xfId="5">
      <alignment horizontal="center"/>
    </xf>
    <xf numFmtId="0" fontId="0" fillId="0" borderId="0" xfId="0"/>
    <xf numFmtId="0" fontId="4" fillId="0" borderId="0" xfId="0" applyFont="1" applyFill="1" applyAlignment="1">
      <alignment horizontal="left" vertical="top"/>
    </xf>
    <xf numFmtId="0" fontId="46" fillId="0" borderId="0" xfId="0" applyFont="1" applyFill="1" applyAlignment="1">
      <alignment horizontal="center"/>
    </xf>
    <xf numFmtId="0" fontId="0" fillId="0" borderId="0" xfId="0" applyFont="1" applyFill="1" applyAlignment="1">
      <alignment horizontal="left" indent="1"/>
    </xf>
    <xf numFmtId="0" fontId="58" fillId="0" borderId="0" xfId="0" applyFont="1" applyAlignment="1" applyProtection="1">
      <alignment horizontal="left" vertical="top"/>
    </xf>
    <xf numFmtId="0" fontId="49" fillId="4" borderId="14" xfId="13" applyFill="1" applyBorder="1" applyAlignment="1" applyProtection="1">
      <alignment horizontal="left" vertical="top" wrapText="1" indent="1"/>
    </xf>
    <xf numFmtId="0" fontId="49" fillId="4" borderId="18" xfId="13" applyFont="1" applyFill="1" applyBorder="1" applyAlignment="1" applyProtection="1">
      <alignment horizontal="left" vertical="top" wrapText="1" indent="1"/>
    </xf>
    <xf numFmtId="0" fontId="4" fillId="4" borderId="14" xfId="0" applyFont="1" applyFill="1" applyBorder="1" applyAlignment="1">
      <alignment horizontal="left" vertical="top" indent="1"/>
    </xf>
    <xf numFmtId="0" fontId="4" fillId="4" borderId="0" xfId="0" applyFont="1" applyFill="1" applyBorder="1" applyAlignment="1">
      <alignment horizontal="left" vertical="top" wrapText="1" indent="1"/>
    </xf>
    <xf numFmtId="0" fontId="4" fillId="4" borderId="18" xfId="0" applyFont="1" applyFill="1" applyBorder="1" applyAlignment="1">
      <alignment horizontal="left" vertical="center" wrapText="1" indent="1"/>
    </xf>
    <xf numFmtId="0" fontId="49" fillId="0" borderId="14" xfId="13" applyBorder="1" applyAlignment="1" applyProtection="1">
      <alignment horizontal="left" vertical="top" wrapText="1" indent="1"/>
    </xf>
    <xf numFmtId="0" fontId="49" fillId="0" borderId="18" xfId="13" applyFont="1" applyBorder="1" applyAlignment="1" applyProtection="1">
      <alignment horizontal="left" vertical="top" wrapText="1" indent="1"/>
    </xf>
    <xf numFmtId="0" fontId="4" fillId="0" borderId="14" xfId="0" applyFont="1" applyBorder="1" applyAlignment="1">
      <alignment horizontal="left" vertical="top" indent="1"/>
    </xf>
    <xf numFmtId="0" fontId="4" fillId="0" borderId="0" xfId="0" applyFont="1" applyBorder="1" applyAlignment="1">
      <alignment horizontal="left" vertical="top" wrapText="1" indent="1"/>
    </xf>
    <xf numFmtId="0" fontId="0" fillId="0" borderId="13" xfId="0" applyFont="1" applyBorder="1" applyAlignment="1">
      <alignment horizontal="left" vertical="top" indent="1"/>
    </xf>
    <xf numFmtId="0" fontId="0" fillId="0" borderId="35" xfId="0" applyFont="1" applyBorder="1" applyAlignment="1">
      <alignment horizontal="left" indent="1"/>
    </xf>
    <xf numFmtId="0" fontId="49" fillId="0" borderId="0" xfId="13" applyAlignment="1" applyProtection="1"/>
    <xf numFmtId="0" fontId="48" fillId="0" borderId="0" xfId="0" applyFont="1" applyFill="1" applyBorder="1" applyAlignment="1">
      <alignment horizontal="left"/>
    </xf>
    <xf numFmtId="49" fontId="45" fillId="0" borderId="3" xfId="6">
      <alignment horizontal="center"/>
    </xf>
    <xf numFmtId="0" fontId="22" fillId="0" borderId="0" xfId="0" applyFont="1" applyAlignment="1">
      <alignment horizontal="left" readingOrder="1"/>
    </xf>
    <xf numFmtId="0" fontId="0" fillId="0" borderId="0" xfId="0" applyAlignment="1"/>
    <xf numFmtId="0" fontId="0" fillId="0" borderId="0" xfId="0"/>
    <xf numFmtId="0" fontId="34" fillId="0" borderId="0" xfId="0" applyFont="1" applyFill="1"/>
    <xf numFmtId="0" fontId="30" fillId="0" borderId="51" xfId="0" applyFont="1" applyBorder="1" applyAlignment="1">
      <alignment horizontal="right" vertical="center"/>
    </xf>
    <xf numFmtId="0" fontId="46" fillId="0" borderId="0" xfId="0" applyFont="1" applyFill="1" applyProtection="1"/>
    <xf numFmtId="0" fontId="48" fillId="0" borderId="0" xfId="0" applyFont="1" applyFill="1" applyBorder="1" applyAlignment="1">
      <alignment horizontal="left"/>
    </xf>
    <xf numFmtId="0" fontId="11" fillId="0" borderId="0" xfId="0" applyFont="1" applyFill="1" applyBorder="1" applyAlignment="1">
      <alignment horizontal="left"/>
    </xf>
    <xf numFmtId="0" fontId="58" fillId="0" borderId="0" xfId="0" applyFont="1" applyFill="1" applyAlignment="1">
      <alignment horizontal="left" vertical="top"/>
    </xf>
    <xf numFmtId="0" fontId="58" fillId="0" borderId="0" xfId="0" applyFont="1" applyFill="1" applyAlignment="1">
      <alignment horizontal="left"/>
    </xf>
    <xf numFmtId="0" fontId="58" fillId="0" borderId="0" xfId="0" applyFont="1" applyFill="1" applyAlignment="1">
      <alignment horizontal="left" vertical="center"/>
    </xf>
    <xf numFmtId="0" fontId="0" fillId="0" borderId="0" xfId="0" applyFont="1" applyFill="1" applyProtection="1"/>
    <xf numFmtId="171" fontId="45" fillId="4" borderId="24" xfId="15" applyNumberFormat="1" applyFont="1" applyFill="1" applyBorder="1" applyAlignment="1">
      <alignment horizontal="right" indent="2"/>
    </xf>
    <xf numFmtId="171" fontId="45" fillId="4" borderId="11" xfId="15" applyNumberFormat="1" applyFont="1" applyFill="1" applyBorder="1" applyAlignment="1">
      <alignment horizontal="right" indent="2"/>
    </xf>
    <xf numFmtId="0" fontId="11" fillId="0" borderId="0" xfId="0" applyFont="1" applyFill="1" applyBorder="1" applyAlignment="1">
      <alignment horizontal="left" vertical="center"/>
    </xf>
    <xf numFmtId="0" fontId="46" fillId="0" borderId="0" xfId="0" quotePrefix="1" applyFont="1" applyProtection="1"/>
    <xf numFmtId="0" fontId="3" fillId="0" borderId="0" xfId="0" applyFont="1" applyFill="1"/>
    <xf numFmtId="0" fontId="3" fillId="0" borderId="0" xfId="0" applyFont="1"/>
    <xf numFmtId="0" fontId="71" fillId="0" borderId="0" xfId="0" applyFont="1" applyFill="1"/>
    <xf numFmtId="0" fontId="58" fillId="0" borderId="0" xfId="0" applyFont="1" applyFill="1" applyAlignment="1">
      <alignment horizontal="left"/>
    </xf>
    <xf numFmtId="0" fontId="4" fillId="0" borderId="0" xfId="0" quotePrefix="1" applyFont="1" applyFill="1" applyAlignment="1">
      <alignment horizontal="left" vertical="top" wrapText="1" indent="1"/>
    </xf>
    <xf numFmtId="0" fontId="4" fillId="0" borderId="0" xfId="0" applyFont="1" applyFill="1" applyAlignment="1">
      <alignment horizontal="left" indent="1"/>
    </xf>
    <xf numFmtId="0" fontId="58" fillId="0" borderId="8" xfId="0" applyFont="1" applyBorder="1" applyAlignment="1">
      <alignment horizontal="left" vertical="center" indent="1"/>
    </xf>
    <xf numFmtId="0" fontId="58" fillId="0" borderId="29" xfId="0" applyFont="1" applyBorder="1" applyAlignment="1">
      <alignment horizontal="left" vertical="center" indent="1"/>
    </xf>
    <xf numFmtId="0" fontId="5" fillId="0" borderId="0" xfId="0" applyFont="1" applyFill="1"/>
    <xf numFmtId="0" fontId="5" fillId="0" borderId="0" xfId="0" applyFont="1" applyFill="1" applyAlignment="1">
      <alignment horizontal="left"/>
    </xf>
    <xf numFmtId="0" fontId="75" fillId="0" borderId="0" xfId="0" applyFont="1" applyFill="1" applyAlignment="1">
      <alignment horizontal="left" indent="1"/>
    </xf>
    <xf numFmtId="0" fontId="58" fillId="0" borderId="0" xfId="0" applyFont="1" applyFill="1" applyAlignment="1">
      <alignment horizontal="left" vertical="center"/>
    </xf>
    <xf numFmtId="0" fontId="0" fillId="4" borderId="40" xfId="0" applyFont="1" applyFill="1" applyBorder="1" applyAlignment="1" applyProtection="1">
      <alignment horizontal="left" vertical="center" indent="1"/>
    </xf>
    <xf numFmtId="0" fontId="0" fillId="0" borderId="0" xfId="0" applyFont="1" applyBorder="1" applyAlignment="1" applyProtection="1">
      <alignment horizontal="left" vertical="center" indent="1"/>
    </xf>
    <xf numFmtId="0" fontId="70" fillId="0" borderId="0" xfId="0" applyFont="1" applyFill="1"/>
    <xf numFmtId="0" fontId="72" fillId="0" borderId="0" xfId="0" applyFont="1" applyFill="1"/>
    <xf numFmtId="0" fontId="69" fillId="0" borderId="0" xfId="0" applyFont="1" applyFill="1" applyBorder="1" applyAlignment="1">
      <alignment horizontal="center" vertical="center"/>
    </xf>
    <xf numFmtId="0" fontId="0" fillId="0" borderId="0" xfId="0" applyFont="1" applyFill="1" applyAlignment="1">
      <alignment wrapText="1"/>
    </xf>
    <xf numFmtId="0" fontId="48" fillId="0" borderId="0" xfId="0" applyFont="1" applyFill="1" applyAlignment="1">
      <alignment vertical="center"/>
    </xf>
    <xf numFmtId="0" fontId="0" fillId="0" borderId="0" xfId="0" applyAlignment="1"/>
    <xf numFmtId="0" fontId="0" fillId="0" borderId="0" xfId="0" applyFill="1" applyAlignment="1">
      <alignment horizontal="center"/>
    </xf>
    <xf numFmtId="49" fontId="0" fillId="0" borderId="0" xfId="0" quotePrefix="1" applyNumberFormat="1" applyFont="1" applyFill="1" applyBorder="1" applyAlignment="1">
      <alignment vertical="top" wrapText="1"/>
    </xf>
    <xf numFmtId="0" fontId="7" fillId="0" borderId="0" xfId="0" applyFont="1" applyFill="1" applyProtection="1"/>
    <xf numFmtId="0" fontId="0" fillId="0" borderId="0" xfId="0" applyFont="1" applyFill="1" applyBorder="1" applyAlignment="1" applyProtection="1"/>
    <xf numFmtId="0" fontId="52" fillId="0" borderId="0" xfId="0" applyFont="1" applyAlignment="1" applyProtection="1">
      <alignment vertical="top"/>
    </xf>
    <xf numFmtId="0" fontId="0" fillId="0" borderId="0" xfId="0" applyFont="1" applyAlignment="1" applyProtection="1"/>
    <xf numFmtId="0" fontId="0" fillId="0" borderId="0" xfId="0" applyFill="1" applyAlignment="1">
      <alignment horizontal="right"/>
    </xf>
    <xf numFmtId="0" fontId="0" fillId="0" borderId="0" xfId="0" applyFont="1" applyFill="1" applyBorder="1" applyAlignment="1">
      <alignment horizontal="center"/>
    </xf>
    <xf numFmtId="171" fontId="45" fillId="0" borderId="0" xfId="15" applyNumberFormat="1" applyFont="1" applyFill="1" applyBorder="1" applyAlignment="1">
      <alignment horizontal="right"/>
    </xf>
    <xf numFmtId="0" fontId="18" fillId="0" borderId="0" xfId="0" applyFont="1"/>
    <xf numFmtId="0" fontId="34" fillId="0" borderId="0" xfId="0" applyFont="1"/>
    <xf numFmtId="0" fontId="2" fillId="0" borderId="0" xfId="0" applyFont="1" applyBorder="1"/>
    <xf numFmtId="0" fontId="52" fillId="0" borderId="0" xfId="0" applyFont="1" applyFill="1" applyBorder="1" applyProtection="1"/>
    <xf numFmtId="0" fontId="18" fillId="0" borderId="0" xfId="0" applyFont="1" applyFill="1"/>
    <xf numFmtId="0" fontId="33" fillId="0" borderId="0" xfId="0" applyFont="1" applyFill="1" applyBorder="1" applyProtection="1"/>
    <xf numFmtId="49" fontId="0" fillId="0" borderId="0" xfId="0" quotePrefix="1" applyNumberFormat="1" applyFont="1" applyFill="1" applyBorder="1" applyAlignment="1">
      <alignment vertical="top"/>
    </xf>
    <xf numFmtId="49" fontId="75" fillId="0" borderId="0" xfId="0" quotePrefix="1" applyNumberFormat="1" applyFont="1" applyFill="1" applyBorder="1" applyAlignment="1">
      <alignment vertical="top" wrapText="1"/>
    </xf>
    <xf numFmtId="0" fontId="0" fillId="0" borderId="0" xfId="0"/>
    <xf numFmtId="0" fontId="4" fillId="0" borderId="0" xfId="0" applyFont="1" applyFill="1" applyAlignment="1">
      <alignment horizontal="left" vertical="top" wrapText="1"/>
    </xf>
    <xf numFmtId="0" fontId="0" fillId="0" borderId="0" xfId="0" applyAlignment="1"/>
    <xf numFmtId="0" fontId="4" fillId="0" borderId="0" xfId="0" applyFont="1" applyAlignment="1">
      <alignment horizontal="left" vertical="top" wrapText="1"/>
    </xf>
    <xf numFmtId="0" fontId="0" fillId="0" borderId="0" xfId="0"/>
    <xf numFmtId="0" fontId="0" fillId="0" borderId="0" xfId="0" applyFont="1" applyFill="1" applyAlignment="1">
      <alignment horizontal="left" vertical="top" wrapText="1"/>
    </xf>
    <xf numFmtId="0" fontId="0" fillId="0" borderId="0" xfId="0" applyFont="1" applyFill="1" applyAlignment="1">
      <alignment horizontal="left"/>
    </xf>
    <xf numFmtId="0" fontId="0" fillId="0" borderId="0" xfId="0" applyFont="1" applyFill="1" applyAlignment="1">
      <alignment horizontal="left" vertical="top"/>
    </xf>
    <xf numFmtId="0" fontId="0" fillId="0" borderId="0" xfId="0" applyFont="1" applyFill="1" applyAlignment="1">
      <alignment horizontal="left" indent="1"/>
    </xf>
    <xf numFmtId="0" fontId="58" fillId="0" borderId="0" xfId="0" applyFont="1" applyFill="1" applyAlignment="1">
      <alignment horizontal="left" vertical="top"/>
    </xf>
    <xf numFmtId="0" fontId="58" fillId="0" borderId="0" xfId="0" applyFont="1" applyFill="1" applyAlignment="1">
      <alignment horizontal="left" vertical="center"/>
    </xf>
    <xf numFmtId="0" fontId="58" fillId="0" borderId="0" xfId="0" applyFont="1" applyFill="1" applyAlignment="1">
      <alignment horizontal="left"/>
    </xf>
    <xf numFmtId="0" fontId="0" fillId="0" borderId="0" xfId="0" applyFill="1" applyAlignment="1">
      <alignment horizontal="center"/>
    </xf>
    <xf numFmtId="0" fontId="4" fillId="0" borderId="0" xfId="0" applyFont="1" applyFill="1" applyAlignment="1">
      <alignment horizontal="left"/>
    </xf>
    <xf numFmtId="0" fontId="0" fillId="0" borderId="13" xfId="0" applyBorder="1" applyAlignment="1">
      <alignment horizontal="left" vertical="top" wrapText="1" indent="1"/>
    </xf>
    <xf numFmtId="0" fontId="0" fillId="0" borderId="25" xfId="0" applyBorder="1" applyAlignment="1">
      <alignment horizontal="left" vertical="top" wrapText="1" indent="1"/>
    </xf>
    <xf numFmtId="0" fontId="4" fillId="0" borderId="0" xfId="0" applyFont="1" applyAlignment="1">
      <alignment vertical="top" wrapText="1"/>
    </xf>
    <xf numFmtId="0" fontId="55" fillId="0" borderId="0" xfId="21" applyFont="1" applyFill="1" applyAlignment="1">
      <alignment vertical="top"/>
    </xf>
    <xf numFmtId="0" fontId="54" fillId="0" borderId="0" xfId="0" applyFont="1" applyFill="1" applyAlignment="1">
      <alignment horizontal="left"/>
    </xf>
    <xf numFmtId="0" fontId="4" fillId="4" borderId="69" xfId="0" applyFont="1" applyFill="1" applyBorder="1" applyAlignment="1">
      <alignment horizontal="center" vertical="center"/>
    </xf>
    <xf numFmtId="0" fontId="5" fillId="4" borderId="69" xfId="0" applyFont="1" applyFill="1" applyBorder="1" applyAlignment="1">
      <alignment horizontal="center" vertical="center"/>
    </xf>
    <xf numFmtId="0" fontId="46" fillId="4" borderId="69" xfId="0" applyFont="1" applyFill="1" applyBorder="1" applyAlignment="1">
      <alignment vertical="center"/>
    </xf>
    <xf numFmtId="0" fontId="5" fillId="4" borderId="69" xfId="0" applyFont="1" applyFill="1" applyBorder="1" applyAlignment="1">
      <alignment vertical="center"/>
    </xf>
    <xf numFmtId="0" fontId="0" fillId="4" borderId="53" xfId="0" applyFont="1" applyFill="1" applyBorder="1" applyAlignment="1">
      <alignment vertical="center"/>
    </xf>
    <xf numFmtId="0" fontId="75" fillId="0" borderId="0" xfId="0" applyFont="1" applyFill="1" applyAlignment="1">
      <alignment wrapText="1"/>
    </xf>
    <xf numFmtId="0" fontId="74" fillId="0" borderId="0" xfId="13" quotePrefix="1" applyFont="1" applyFill="1" applyBorder="1" applyAlignment="1" applyProtection="1">
      <alignment horizontal="left" vertical="top"/>
    </xf>
    <xf numFmtId="0" fontId="58" fillId="0" borderId="0" xfId="0" applyFont="1" applyFill="1" applyAlignment="1">
      <alignment vertical="top"/>
    </xf>
    <xf numFmtId="0" fontId="64" fillId="0" borderId="0" xfId="0" quotePrefix="1" applyFont="1" applyFill="1" applyAlignment="1">
      <alignment horizontal="left" vertical="top"/>
    </xf>
    <xf numFmtId="0" fontId="0" fillId="0" borderId="0" xfId="0" quotePrefix="1" applyFont="1" applyFill="1" applyAlignment="1"/>
    <xf numFmtId="0" fontId="0" fillId="0" borderId="0" xfId="0" quotePrefix="1" applyFont="1" applyFill="1" applyAlignment="1">
      <alignment horizontal="left" vertical="top" wrapText="1"/>
    </xf>
    <xf numFmtId="0" fontId="0" fillId="0" borderId="0" xfId="0" applyFont="1" applyFill="1" applyAlignment="1">
      <alignment vertical="top" wrapText="1"/>
    </xf>
    <xf numFmtId="0" fontId="4" fillId="0" borderId="0" xfId="0" quotePrefix="1" applyFont="1" applyFill="1" applyAlignment="1">
      <alignment horizontal="left" vertical="top" wrapText="1"/>
    </xf>
    <xf numFmtId="0" fontId="58" fillId="0" borderId="0" xfId="0" applyFont="1" applyFill="1" applyAlignment="1">
      <alignment vertical="center"/>
    </xf>
    <xf numFmtId="0" fontId="4" fillId="0" borderId="0" xfId="0" applyFont="1" applyFill="1" applyAlignment="1">
      <alignment vertical="center" wrapText="1"/>
    </xf>
    <xf numFmtId="0" fontId="5" fillId="0" borderId="0" xfId="0" applyFont="1" applyFill="1" applyAlignment="1">
      <alignment vertical="top"/>
    </xf>
    <xf numFmtId="0" fontId="0" fillId="0" borderId="0" xfId="0" applyFill="1" applyBorder="1" applyAlignment="1">
      <alignment vertical="top" wrapText="1"/>
    </xf>
    <xf numFmtId="0" fontId="31" fillId="0" borderId="0" xfId="0" applyFont="1" applyAlignment="1">
      <alignment vertical="top" wrapText="1"/>
    </xf>
    <xf numFmtId="0" fontId="10" fillId="0" borderId="0" xfId="0" applyFont="1" applyAlignment="1">
      <alignment vertical="top" wrapText="1"/>
    </xf>
    <xf numFmtId="0" fontId="58" fillId="0" borderId="0" xfId="0" applyFont="1" applyAlignment="1">
      <alignment vertical="top" wrapText="1"/>
    </xf>
    <xf numFmtId="0" fontId="39" fillId="0" borderId="0" xfId="0" applyFont="1" applyAlignment="1">
      <alignment vertical="top" wrapText="1"/>
    </xf>
    <xf numFmtId="0" fontId="0" fillId="0" borderId="7" xfId="0" applyBorder="1" applyAlignment="1">
      <alignment horizontal="left" vertical="top" wrapText="1" indent="1"/>
    </xf>
    <xf numFmtId="0" fontId="0" fillId="0" borderId="7" xfId="0" applyBorder="1" applyAlignment="1">
      <alignment horizontal="left" vertical="top" indent="1"/>
    </xf>
    <xf numFmtId="0" fontId="32" fillId="0" borderId="33" xfId="0" applyFont="1" applyBorder="1" applyAlignment="1">
      <alignment horizontal="left" vertical="top" indent="1"/>
    </xf>
    <xf numFmtId="0" fontId="0" fillId="0" borderId="24" xfId="0" applyBorder="1" applyAlignment="1">
      <alignment horizontal="left" vertical="top" indent="1"/>
    </xf>
    <xf numFmtId="0" fontId="32" fillId="0" borderId="23" xfId="0" applyFont="1" applyBorder="1" applyAlignment="1">
      <alignment horizontal="left" vertical="top" indent="1"/>
    </xf>
    <xf numFmtId="0" fontId="0" fillId="0" borderId="10" xfId="0" applyBorder="1" applyAlignment="1">
      <alignment horizontal="left" indent="1"/>
    </xf>
    <xf numFmtId="0" fontId="0" fillId="0" borderId="11" xfId="0" applyBorder="1" applyAlignment="1">
      <alignment horizontal="left" indent="1"/>
    </xf>
    <xf numFmtId="0" fontId="0" fillId="0" borderId="6" xfId="0" applyBorder="1" applyAlignment="1">
      <alignment horizontal="left" vertical="top" wrapText="1" indent="1"/>
    </xf>
    <xf numFmtId="0" fontId="4" fillId="0" borderId="6" xfId="0" applyFont="1" applyBorder="1" applyAlignment="1">
      <alignment horizontal="left" vertical="top" wrapText="1" indent="1"/>
    </xf>
    <xf numFmtId="0" fontId="6" fillId="0" borderId="0" xfId="0" applyFont="1" applyAlignment="1">
      <alignment vertical="top" wrapText="1"/>
    </xf>
    <xf numFmtId="0" fontId="77" fillId="0" borderId="0" xfId="0" applyFont="1" applyFill="1" applyAlignment="1">
      <alignment vertical="center" wrapText="1"/>
    </xf>
    <xf numFmtId="0" fontId="77" fillId="0" borderId="0" xfId="0" applyFont="1" applyFill="1" applyBorder="1" applyAlignment="1">
      <alignment vertical="top" wrapText="1"/>
    </xf>
    <xf numFmtId="0" fontId="77" fillId="0" borderId="62" xfId="0" applyFont="1" applyFill="1" applyBorder="1" applyAlignment="1">
      <alignment vertical="top" wrapText="1"/>
    </xf>
    <xf numFmtId="0" fontId="0" fillId="0" borderId="10" xfId="0" applyFill="1" applyBorder="1"/>
    <xf numFmtId="0" fontId="55" fillId="0" borderId="0" xfId="0" applyFont="1" applyFill="1" applyBorder="1" applyAlignment="1"/>
    <xf numFmtId="0" fontId="58" fillId="0" borderId="0" xfId="0" applyFont="1" applyFill="1" applyAlignment="1">
      <alignment horizontal="left" vertical="top"/>
    </xf>
    <xf numFmtId="0" fontId="5" fillId="0" borderId="0" xfId="0" applyFont="1" applyFill="1" applyAlignment="1">
      <alignment horizontal="left" vertical="top"/>
    </xf>
    <xf numFmtId="0" fontId="0" fillId="0" borderId="7" xfId="0" applyBorder="1" applyAlignment="1">
      <alignment horizontal="center" vertical="top"/>
    </xf>
    <xf numFmtId="0" fontId="0" fillId="0" borderId="0" xfId="0" applyFont="1" applyFill="1" applyAlignment="1">
      <alignment horizontal="left"/>
    </xf>
    <xf numFmtId="0" fontId="49" fillId="9" borderId="26" xfId="13" applyFont="1" applyFill="1" applyBorder="1" applyAlignment="1" applyProtection="1">
      <alignment horizontal="left" vertical="center" indent="1"/>
    </xf>
    <xf numFmtId="0" fontId="49" fillId="9" borderId="27" xfId="13" applyFont="1" applyFill="1" applyBorder="1" applyAlignment="1" applyProtection="1">
      <alignment horizontal="left" vertical="center" indent="1"/>
    </xf>
    <xf numFmtId="0" fontId="4" fillId="4" borderId="27" xfId="13" applyFont="1" applyFill="1" applyBorder="1" applyAlignment="1" applyProtection="1">
      <alignment horizontal="left" vertical="center" indent="1"/>
    </xf>
    <xf numFmtId="0" fontId="49" fillId="0" borderId="28" xfId="13" applyFont="1" applyFill="1" applyBorder="1" applyAlignment="1" applyProtection="1">
      <alignment horizontal="left" vertical="center" indent="1"/>
    </xf>
    <xf numFmtId="0" fontId="0" fillId="0" borderId="0" xfId="0" applyAlignment="1">
      <alignment horizontal="left" indent="1"/>
    </xf>
    <xf numFmtId="0" fontId="49" fillId="0" borderId="36" xfId="13" applyFill="1" applyBorder="1" applyAlignment="1" applyProtection="1">
      <alignment horizontal="left" vertical="center" indent="1"/>
    </xf>
    <xf numFmtId="0" fontId="49" fillId="0" borderId="37" xfId="13" applyFill="1" applyBorder="1" applyAlignment="1" applyProtection="1">
      <alignment horizontal="left" vertical="center" indent="1"/>
    </xf>
    <xf numFmtId="0" fontId="58" fillId="7" borderId="7" xfId="0" applyFont="1" applyFill="1" applyBorder="1" applyAlignment="1">
      <alignment horizontal="center" vertical="center"/>
    </xf>
    <xf numFmtId="0" fontId="0" fillId="0" borderId="0" xfId="0" applyFill="1" applyAlignment="1">
      <alignment wrapText="1"/>
    </xf>
    <xf numFmtId="0" fontId="70" fillId="0" borderId="0" xfId="0" applyFont="1" applyFill="1" applyAlignment="1"/>
    <xf numFmtId="0" fontId="0" fillId="0" borderId="0" xfId="0" applyFont="1" applyAlignment="1">
      <alignment vertical="center"/>
    </xf>
    <xf numFmtId="0" fontId="58" fillId="4" borderId="53" xfId="0" applyFont="1" applyFill="1" applyBorder="1" applyAlignment="1">
      <alignment vertical="top"/>
    </xf>
    <xf numFmtId="0" fontId="0" fillId="0" borderId="0" xfId="0" quotePrefix="1" applyFont="1" applyProtection="1"/>
    <xf numFmtId="0" fontId="0" fillId="0" borderId="0" xfId="0"/>
    <xf numFmtId="0" fontId="4" fillId="0" borderId="0" xfId="0" applyFont="1" applyFill="1" applyAlignment="1">
      <alignment horizontal="left" vertical="top"/>
    </xf>
    <xf numFmtId="0" fontId="4"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58" fillId="0" borderId="0" xfId="0" applyFont="1" applyFill="1" applyAlignment="1">
      <alignment horizontal="left"/>
    </xf>
    <xf numFmtId="0" fontId="0" fillId="0" borderId="0" xfId="0" applyFont="1" applyFill="1" applyAlignment="1">
      <alignment horizontal="left" vertical="top"/>
    </xf>
    <xf numFmtId="0" fontId="5" fillId="0" borderId="0" xfId="0" applyFont="1" applyFill="1" applyAlignment="1">
      <alignment horizontal="left" vertical="top"/>
    </xf>
    <xf numFmtId="0" fontId="58" fillId="0" borderId="0" xfId="0" applyFont="1" applyFill="1" applyAlignment="1">
      <alignment horizontal="left" vertical="top"/>
    </xf>
    <xf numFmtId="0" fontId="28" fillId="0" borderId="0" xfId="0" quotePrefix="1" applyFont="1" applyFill="1" applyAlignment="1">
      <alignment horizontal="left" vertical="top" indent="2"/>
    </xf>
    <xf numFmtId="0" fontId="0" fillId="0" borderId="0" xfId="0" applyFill="1" applyAlignment="1">
      <alignment horizontal="left" vertical="top"/>
    </xf>
    <xf numFmtId="0" fontId="0" fillId="0" borderId="0" xfId="0" applyAlignment="1">
      <alignment horizontal="left" vertical="top" indent="2"/>
    </xf>
    <xf numFmtId="0" fontId="11" fillId="0" borderId="0" xfId="0" quotePrefix="1" applyFont="1" applyAlignment="1">
      <alignment horizontal="left" vertical="center"/>
    </xf>
    <xf numFmtId="0" fontId="48" fillId="0" borderId="0" xfId="0" applyFont="1" applyAlignment="1">
      <alignment horizontal="left"/>
    </xf>
    <xf numFmtId="0" fontId="58" fillId="0" borderId="0" xfId="0" applyFont="1" applyAlignment="1">
      <alignment horizontal="left" vertical="top" indent="2"/>
    </xf>
    <xf numFmtId="0" fontId="58" fillId="0" borderId="0" xfId="0" applyFont="1" applyAlignment="1">
      <alignment horizontal="left"/>
    </xf>
    <xf numFmtId="0" fontId="22" fillId="0" borderId="0" xfId="0" applyFont="1" applyAlignment="1">
      <alignment horizontal="left" indent="1"/>
    </xf>
    <xf numFmtId="0" fontId="58" fillId="0" borderId="0" xfId="0" applyFont="1" applyAlignment="1">
      <alignment horizontal="left" vertical="center"/>
    </xf>
    <xf numFmtId="49" fontId="0" fillId="0" borderId="0" xfId="0" applyNumberFormat="1" applyAlignment="1">
      <alignment horizontal="left" vertical="top"/>
    </xf>
    <xf numFmtId="0" fontId="53" fillId="0" borderId="0" xfId="0" applyFont="1" applyAlignment="1">
      <alignment horizontal="left"/>
    </xf>
    <xf numFmtId="0" fontId="75" fillId="0" borderId="0" xfId="0" applyFont="1"/>
    <xf numFmtId="0" fontId="0" fillId="0" borderId="0" xfId="0" applyFill="1" applyAlignment="1">
      <alignment horizontal="left" vertical="top" indent="2"/>
    </xf>
    <xf numFmtId="0" fontId="53" fillId="0" borderId="0" xfId="0" applyFont="1" applyFill="1"/>
    <xf numFmtId="0" fontId="4" fillId="0" borderId="0" xfId="0" applyFont="1" applyAlignment="1">
      <alignment horizontal="left" vertical="top" wrapText="1"/>
    </xf>
    <xf numFmtId="0" fontId="4" fillId="0" borderId="15" xfId="0" quotePrefix="1" applyFont="1" applyFill="1" applyBorder="1" applyAlignment="1" applyProtection="1">
      <alignment horizontal="left"/>
    </xf>
    <xf numFmtId="0" fontId="4" fillId="0" borderId="34" xfId="0" quotePrefix="1" applyFont="1" applyFill="1" applyBorder="1" applyAlignment="1" applyProtection="1">
      <alignment horizontal="left"/>
    </xf>
    <xf numFmtId="0" fontId="0" fillId="0" borderId="0" xfId="0" applyAlignment="1">
      <alignment horizontal="left" vertical="top" wrapText="1"/>
    </xf>
    <xf numFmtId="0" fontId="0" fillId="0" borderId="13" xfId="0" applyBorder="1" applyAlignment="1">
      <alignment horizontal="left" vertical="top" wrapText="1" indent="1"/>
    </xf>
    <xf numFmtId="0" fontId="0" fillId="0" borderId="35" xfId="0" applyBorder="1" applyAlignment="1">
      <alignment horizontal="left" vertical="top" wrapText="1" indent="1"/>
    </xf>
    <xf numFmtId="0" fontId="0" fillId="0" borderId="25" xfId="0" applyBorder="1" applyAlignment="1">
      <alignment horizontal="left" vertical="top" wrapText="1" indent="1"/>
    </xf>
    <xf numFmtId="0" fontId="58" fillId="0" borderId="23" xfId="0" applyFont="1" applyBorder="1" applyAlignment="1">
      <alignment horizontal="left" vertical="top" wrapText="1" indent="1"/>
    </xf>
    <xf numFmtId="0" fontId="58" fillId="0" borderId="33" xfId="0" applyFont="1" applyBorder="1" applyAlignment="1">
      <alignment horizontal="left" vertical="top" wrapText="1" indent="1"/>
    </xf>
    <xf numFmtId="0" fontId="58" fillId="0" borderId="24" xfId="0" applyFont="1" applyBorder="1" applyAlignment="1">
      <alignment horizontal="left" vertical="top" wrapText="1" indent="1"/>
    </xf>
    <xf numFmtId="0" fontId="0" fillId="0" borderId="13" xfId="0" applyFont="1" applyBorder="1" applyAlignment="1">
      <alignment horizontal="left" vertical="top" wrapText="1" indent="1"/>
    </xf>
    <xf numFmtId="0" fontId="0" fillId="0" borderId="35" xfId="0" applyFont="1" applyBorder="1" applyAlignment="1">
      <alignment horizontal="left" vertical="top" wrapText="1" indent="1"/>
    </xf>
    <xf numFmtId="0" fontId="0" fillId="0" borderId="25" xfId="0" applyFont="1" applyBorder="1" applyAlignment="1">
      <alignment horizontal="left" vertical="top" wrapText="1" indent="1"/>
    </xf>
    <xf numFmtId="0" fontId="5" fillId="13" borderId="0" xfId="0" applyFont="1" applyFill="1" applyAlignment="1">
      <alignment horizontal="left" vertical="top" wrapText="1"/>
    </xf>
    <xf numFmtId="0" fontId="49" fillId="0" borderId="14" xfId="13" applyBorder="1" applyAlignment="1" applyProtection="1">
      <alignment horizontal="left" indent="1"/>
    </xf>
    <xf numFmtId="0" fontId="49" fillId="0" borderId="0" xfId="13" applyAlignment="1" applyProtection="1">
      <alignment horizontal="left" indent="1"/>
    </xf>
    <xf numFmtId="0" fontId="29" fillId="0" borderId="14" xfId="13" applyFont="1" applyBorder="1" applyAlignment="1" applyProtection="1">
      <alignment horizontal="left" vertical="top" indent="1"/>
    </xf>
    <xf numFmtId="0" fontId="49" fillId="0" borderId="0" xfId="13" applyBorder="1" applyAlignment="1" applyProtection="1">
      <alignment horizontal="left" vertical="top" indent="1"/>
    </xf>
    <xf numFmtId="0" fontId="49" fillId="0" borderId="14" xfId="13" applyBorder="1" applyAlignment="1" applyProtection="1">
      <alignment horizontal="left" vertical="top" indent="1"/>
    </xf>
    <xf numFmtId="0" fontId="49" fillId="0" borderId="13" xfId="13" applyBorder="1" applyAlignment="1" applyProtection="1">
      <alignment horizontal="left" vertical="top" indent="1"/>
    </xf>
    <xf numFmtId="0" fontId="49" fillId="0" borderId="25" xfId="13" applyBorder="1" applyAlignment="1" applyProtection="1">
      <alignment horizontal="left" vertical="top" indent="1"/>
    </xf>
    <xf numFmtId="0" fontId="46" fillId="0" borderId="33" xfId="0" applyFont="1" applyBorder="1" applyAlignment="1">
      <alignment horizontal="center"/>
    </xf>
    <xf numFmtId="0" fontId="0" fillId="0" borderId="0" xfId="0" applyFont="1" applyAlignment="1">
      <alignment horizontal="left" vertical="top" wrapText="1"/>
    </xf>
    <xf numFmtId="0" fontId="49" fillId="0" borderId="0" xfId="13" applyAlignment="1" applyProtection="1"/>
    <xf numFmtId="0" fontId="0" fillId="0" borderId="0" xfId="0" applyAlignment="1"/>
    <xf numFmtId="169" fontId="5" fillId="0" borderId="13" xfId="0" applyNumberFormat="1" applyFont="1" applyFill="1" applyBorder="1" applyAlignment="1" applyProtection="1">
      <alignment horizontal="left" vertical="top" wrapText="1"/>
    </xf>
    <xf numFmtId="169" fontId="5" fillId="0" borderId="35" xfId="0" applyNumberFormat="1" applyFont="1" applyFill="1" applyBorder="1" applyAlignment="1" applyProtection="1">
      <alignment horizontal="left" vertical="top" wrapText="1"/>
    </xf>
    <xf numFmtId="169" fontId="5" fillId="0" borderId="25" xfId="0" applyNumberFormat="1" applyFont="1" applyFill="1" applyBorder="1" applyAlignment="1" applyProtection="1">
      <alignment horizontal="left" vertical="top" wrapText="1"/>
    </xf>
    <xf numFmtId="169" fontId="5" fillId="7" borderId="0" xfId="0" applyNumberFormat="1" applyFont="1" applyFill="1" applyBorder="1" applyAlignment="1" applyProtection="1">
      <alignment horizontal="center" vertical="top" wrapText="1"/>
    </xf>
    <xf numFmtId="0" fontId="49" fillId="0" borderId="0" xfId="13" applyAlignment="1" applyProtection="1">
      <alignment horizontal="left" vertical="top"/>
    </xf>
    <xf numFmtId="0" fontId="55" fillId="0" borderId="0" xfId="0" applyFont="1" applyAlignment="1">
      <alignment horizontal="left"/>
    </xf>
    <xf numFmtId="0" fontId="49" fillId="0" borderId="13" xfId="13" applyBorder="1" applyAlignment="1" applyProtection="1">
      <alignment horizontal="left" vertical="top" wrapText="1" indent="1"/>
    </xf>
    <xf numFmtId="0" fontId="49" fillId="0" borderId="25" xfId="13" applyBorder="1" applyAlignment="1" applyProtection="1">
      <alignment horizontal="left" vertical="top" wrapText="1" indent="1"/>
    </xf>
    <xf numFmtId="0" fontId="49" fillId="0" borderId="23" xfId="13" applyBorder="1" applyAlignment="1" applyProtection="1">
      <alignment horizontal="left" vertical="top" indent="1"/>
    </xf>
    <xf numFmtId="0" fontId="49" fillId="0" borderId="24" xfId="13" applyBorder="1" applyAlignment="1" applyProtection="1">
      <alignment horizontal="left" vertical="top" indent="1"/>
    </xf>
    <xf numFmtId="0" fontId="0" fillId="0" borderId="23" xfId="0" applyFont="1" applyBorder="1" applyAlignment="1">
      <alignment horizontal="left" vertical="top" wrapText="1" indent="1"/>
    </xf>
    <xf numFmtId="0" fontId="0" fillId="0" borderId="24" xfId="0" applyFont="1" applyBorder="1" applyAlignment="1">
      <alignment horizontal="left" vertical="top" wrapText="1" indent="1"/>
    </xf>
    <xf numFmtId="0" fontId="0" fillId="0" borderId="0" xfId="0" applyFont="1" applyBorder="1" applyAlignment="1">
      <alignment horizontal="left" vertical="top" wrapText="1"/>
    </xf>
    <xf numFmtId="0" fontId="0" fillId="0" borderId="13" xfId="0" quotePrefix="1" applyBorder="1" applyAlignment="1">
      <alignment horizontal="left" vertical="top" wrapText="1" indent="1"/>
    </xf>
    <xf numFmtId="0" fontId="49" fillId="0" borderId="0" xfId="13" applyFont="1" applyAlignment="1" applyProtection="1">
      <alignment horizontal="left"/>
    </xf>
    <xf numFmtId="0" fontId="49" fillId="0" borderId="0" xfId="13" applyFill="1" applyAlignment="1" applyProtection="1">
      <alignment horizontal="left" vertical="top"/>
    </xf>
    <xf numFmtId="0" fontId="0" fillId="0" borderId="18" xfId="0" applyFont="1" applyBorder="1" applyAlignment="1">
      <alignment horizontal="left" vertical="top" wrapText="1"/>
    </xf>
    <xf numFmtId="0" fontId="58" fillId="0" borderId="13" xfId="0" applyFont="1" applyBorder="1" applyAlignment="1">
      <alignment horizontal="left" vertical="top" wrapText="1" indent="1"/>
    </xf>
    <xf numFmtId="0" fontId="58" fillId="0" borderId="25" xfId="0" applyFont="1" applyBorder="1" applyAlignment="1">
      <alignment horizontal="left" vertical="top" wrapText="1" indent="1"/>
    </xf>
    <xf numFmtId="0" fontId="49" fillId="0" borderId="13" xfId="13" applyFont="1" applyBorder="1" applyAlignment="1" applyProtection="1">
      <alignment horizontal="left" vertical="top" wrapText="1" indent="1"/>
    </xf>
    <xf numFmtId="0" fontId="49" fillId="0" borderId="25" xfId="13" applyFont="1" applyBorder="1" applyAlignment="1" applyProtection="1">
      <alignment horizontal="left" vertical="top" wrapText="1" indent="1"/>
    </xf>
    <xf numFmtId="0" fontId="52" fillId="0" borderId="0" xfId="0" applyFont="1" applyFill="1" applyBorder="1" applyAlignment="1" applyProtection="1">
      <alignment horizontal="left"/>
    </xf>
    <xf numFmtId="0" fontId="55" fillId="0" borderId="0" xfId="0" applyFont="1" applyFill="1" applyAlignment="1">
      <alignment horizontal="left"/>
    </xf>
    <xf numFmtId="0" fontId="0" fillId="0" borderId="0" xfId="0" applyAlignment="1">
      <alignment horizontal="left" vertical="center"/>
    </xf>
    <xf numFmtId="0" fontId="58" fillId="0" borderId="13" xfId="0" applyFont="1" applyBorder="1" applyAlignment="1">
      <alignment horizontal="center"/>
    </xf>
    <xf numFmtId="0" fontId="58" fillId="0" borderId="35" xfId="0" applyFont="1" applyBorder="1" applyAlignment="1">
      <alignment horizontal="center"/>
    </xf>
    <xf numFmtId="0" fontId="58" fillId="0" borderId="25" xfId="0" applyFont="1" applyBorder="1" applyAlignment="1">
      <alignment horizontal="center"/>
    </xf>
    <xf numFmtId="0" fontId="4" fillId="0" borderId="0" xfId="0" applyFont="1" applyFill="1" applyAlignment="1">
      <alignment horizontal="left" vertical="top" wrapText="1"/>
    </xf>
    <xf numFmtId="0" fontId="49" fillId="0" borderId="0" xfId="13" applyFill="1" applyAlignment="1" applyProtection="1">
      <alignment horizontal="left"/>
    </xf>
    <xf numFmtId="0" fontId="49" fillId="0" borderId="0" xfId="13" applyFont="1" applyFill="1" applyAlignment="1" applyProtection="1">
      <alignment horizontal="left"/>
    </xf>
    <xf numFmtId="0" fontId="0" fillId="4" borderId="56" xfId="0" applyFont="1" applyFill="1" applyBorder="1" applyAlignment="1">
      <alignment horizontal="left" vertical="center" wrapText="1"/>
    </xf>
    <xf numFmtId="0" fontId="4" fillId="0" borderId="0" xfId="0" applyFont="1" applyAlignment="1">
      <alignment horizontal="left" vertical="center" wrapText="1"/>
    </xf>
    <xf numFmtId="0" fontId="4" fillId="4" borderId="0" xfId="13" applyFont="1" applyFill="1" applyAlignment="1" applyProtection="1">
      <alignment horizontal="left" vertical="center"/>
    </xf>
    <xf numFmtId="0" fontId="0" fillId="0" borderId="0" xfId="0"/>
    <xf numFmtId="0" fontId="0" fillId="4" borderId="0" xfId="0" applyFill="1" applyAlignment="1">
      <alignment horizontal="left"/>
    </xf>
    <xf numFmtId="0" fontId="0" fillId="4" borderId="0" xfId="0" applyFont="1" applyFill="1" applyAlignment="1">
      <alignment horizontal="left" wrapText="1"/>
    </xf>
    <xf numFmtId="0" fontId="0" fillId="4" borderId="0" xfId="0" applyFont="1" applyFill="1" applyAlignment="1">
      <alignment horizontal="left"/>
    </xf>
    <xf numFmtId="0" fontId="4" fillId="4" borderId="56" xfId="0" applyFont="1" applyFill="1" applyBorder="1" applyAlignment="1">
      <alignment horizontal="left" vertical="center" wrapText="1"/>
    </xf>
    <xf numFmtId="0" fontId="4" fillId="4" borderId="56" xfId="0" applyFont="1" applyFill="1" applyBorder="1" applyAlignment="1">
      <alignment horizontal="left" vertical="center"/>
    </xf>
    <xf numFmtId="0" fontId="0" fillId="4" borderId="69" xfId="0" applyFont="1" applyFill="1" applyBorder="1" applyAlignment="1">
      <alignment horizontal="left" vertical="center"/>
    </xf>
    <xf numFmtId="0" fontId="0" fillId="0" borderId="0" xfId="0" applyFont="1" applyFill="1" applyAlignment="1">
      <alignment horizontal="left" vertical="center"/>
    </xf>
    <xf numFmtId="0" fontId="0" fillId="5" borderId="0" xfId="0" applyFont="1" applyFill="1" applyBorder="1" applyAlignment="1" applyProtection="1">
      <alignment horizontal="left"/>
      <protection locked="0"/>
    </xf>
    <xf numFmtId="0" fontId="49" fillId="8" borderId="0" xfId="13" applyFill="1" applyAlignment="1" applyProtection="1">
      <alignment horizontal="left"/>
    </xf>
    <xf numFmtId="49" fontId="0" fillId="5" borderId="0" xfId="0" applyNumberFormat="1" applyFont="1" applyFill="1" applyBorder="1" applyAlignment="1" applyProtection="1">
      <alignment horizontal="left"/>
      <protection locked="0"/>
    </xf>
    <xf numFmtId="0" fontId="0" fillId="4" borderId="0" xfId="0" quotePrefix="1" applyFill="1" applyAlignment="1">
      <alignment horizontal="left" vertical="top" wrapText="1"/>
    </xf>
    <xf numFmtId="0" fontId="74" fillId="0" borderId="10" xfId="13" applyFont="1" applyFill="1" applyBorder="1" applyAlignment="1" applyProtection="1">
      <alignment horizontal="left"/>
    </xf>
    <xf numFmtId="0" fontId="0" fillId="7" borderId="13" xfId="0" applyFont="1" applyFill="1" applyBorder="1" applyAlignment="1" applyProtection="1">
      <alignment horizontal="left" vertical="center" indent="1"/>
    </xf>
    <xf numFmtId="0" fontId="0" fillId="7" borderId="35" xfId="0" applyFont="1" applyFill="1" applyBorder="1" applyAlignment="1" applyProtection="1">
      <alignment horizontal="left" vertical="center" indent="1"/>
    </xf>
    <xf numFmtId="0" fontId="0" fillId="7" borderId="25" xfId="0" applyFont="1" applyFill="1" applyBorder="1" applyAlignment="1" applyProtection="1">
      <alignment horizontal="left" vertical="center" indent="1"/>
    </xf>
    <xf numFmtId="0" fontId="0" fillId="0" borderId="13" xfId="0" applyFont="1" applyBorder="1" applyAlignment="1" applyProtection="1">
      <alignment horizontal="left" vertical="center" indent="1"/>
      <protection locked="0"/>
    </xf>
    <xf numFmtId="0" fontId="0" fillId="0" borderId="35" xfId="0" applyFont="1" applyBorder="1" applyAlignment="1" applyProtection="1">
      <alignment horizontal="left" vertical="center" indent="1"/>
      <protection locked="0"/>
    </xf>
    <xf numFmtId="0" fontId="0" fillId="0" borderId="25" xfId="0" applyFont="1" applyBorder="1" applyAlignment="1" applyProtection="1">
      <alignment horizontal="left" vertical="center" indent="1"/>
      <protection locked="0"/>
    </xf>
    <xf numFmtId="0" fontId="62" fillId="0" borderId="9" xfId="0" applyFont="1" applyBorder="1" applyAlignment="1">
      <alignment horizontal="center" vertical="center"/>
    </xf>
    <xf numFmtId="0" fontId="62" fillId="0" borderId="4" xfId="0" applyFont="1" applyBorder="1" applyAlignment="1">
      <alignment horizontal="center" vertical="center"/>
    </xf>
    <xf numFmtId="0" fontId="62" fillId="0" borderId="6" xfId="0" applyFont="1" applyBorder="1" applyAlignment="1">
      <alignment horizontal="center" vertical="center"/>
    </xf>
    <xf numFmtId="0" fontId="0" fillId="0" borderId="46" xfId="0" applyFont="1" applyBorder="1" applyAlignment="1">
      <alignment horizontal="left" vertical="center" indent="1"/>
    </xf>
    <xf numFmtId="0" fontId="0" fillId="0" borderId="47" xfId="0" applyFont="1" applyBorder="1" applyAlignment="1">
      <alignment horizontal="left" vertical="center" indent="1"/>
    </xf>
    <xf numFmtId="0" fontId="0" fillId="7" borderId="23" xfId="0" applyFont="1" applyFill="1" applyBorder="1" applyAlignment="1">
      <alignment horizontal="left" vertical="center" wrapText="1" indent="1"/>
    </xf>
    <xf numFmtId="0" fontId="0" fillId="7" borderId="33" xfId="0" applyFont="1" applyFill="1" applyBorder="1" applyAlignment="1">
      <alignment horizontal="left" vertical="center" wrapText="1" indent="1"/>
    </xf>
    <xf numFmtId="0" fontId="3" fillId="7" borderId="33" xfId="0" applyFont="1" applyFill="1" applyBorder="1" applyAlignment="1">
      <alignment horizontal="left" vertical="center" indent="1"/>
    </xf>
    <xf numFmtId="0" fontId="0" fillId="7" borderId="21" xfId="0" applyFont="1" applyFill="1" applyBorder="1" applyAlignment="1">
      <alignment horizontal="left" vertical="center" indent="1"/>
    </xf>
    <xf numFmtId="0" fontId="0" fillId="7" borderId="10" xfId="0" applyFont="1" applyFill="1" applyBorder="1" applyAlignment="1">
      <alignment horizontal="left" vertical="center" indent="1"/>
    </xf>
    <xf numFmtId="0" fontId="0" fillId="0" borderId="0" xfId="0" applyFont="1" applyFill="1" applyAlignment="1">
      <alignment horizontal="left" vertical="top" wrapText="1"/>
    </xf>
    <xf numFmtId="0" fontId="74" fillId="0" borderId="10" xfId="13" applyFont="1" applyBorder="1" applyAlignment="1" applyProtection="1">
      <alignment horizontal="left"/>
    </xf>
    <xf numFmtId="0" fontId="5" fillId="0" borderId="10" xfId="0" applyFont="1" applyBorder="1" applyAlignment="1">
      <alignment horizontal="left"/>
    </xf>
    <xf numFmtId="0" fontId="4" fillId="0" borderId="9" xfId="0" applyFont="1" applyBorder="1" applyAlignment="1" applyProtection="1">
      <alignment horizontal="center" vertical="center"/>
    </xf>
    <xf numFmtId="0" fontId="4" fillId="0" borderId="6" xfId="0" applyFont="1" applyBorder="1" applyAlignment="1" applyProtection="1">
      <alignment horizontal="center" vertical="center"/>
    </xf>
    <xf numFmtId="14" fontId="0" fillId="0" borderId="35" xfId="0" applyNumberFormat="1" applyFont="1" applyBorder="1" applyAlignment="1" applyProtection="1">
      <alignment horizontal="center" vertical="center"/>
      <protection locked="0"/>
    </xf>
    <xf numFmtId="14" fontId="0" fillId="0" borderId="25" xfId="0" applyNumberFormat="1" applyFont="1" applyBorder="1" applyAlignment="1" applyProtection="1">
      <alignment horizontal="center" vertical="center"/>
      <protection locked="0"/>
    </xf>
    <xf numFmtId="0" fontId="0" fillId="0" borderId="9" xfId="0" applyFont="1" applyBorder="1" applyAlignment="1" applyProtection="1">
      <alignment horizontal="center" vertical="center"/>
    </xf>
    <xf numFmtId="0" fontId="0" fillId="0" borderId="6" xfId="0" applyFont="1" applyBorder="1" applyAlignment="1" applyProtection="1">
      <alignment horizontal="center" vertical="center"/>
    </xf>
    <xf numFmtId="0" fontId="58" fillId="0" borderId="13" xfId="0" applyFont="1" applyBorder="1" applyAlignment="1" applyProtection="1">
      <alignment horizontal="center"/>
    </xf>
    <xf numFmtId="0" fontId="58" fillId="0" borderId="25" xfId="0" applyFont="1" applyBorder="1" applyAlignment="1" applyProtection="1">
      <alignment horizontal="center"/>
    </xf>
    <xf numFmtId="0" fontId="58" fillId="0" borderId="13" xfId="0" applyNumberFormat="1" applyFont="1" applyBorder="1" applyAlignment="1" applyProtection="1">
      <alignment horizontal="center"/>
    </xf>
    <xf numFmtId="0" fontId="58" fillId="0" borderId="25" xfId="0" applyNumberFormat="1" applyFont="1" applyBorder="1" applyAlignment="1" applyProtection="1">
      <alignment horizontal="center"/>
    </xf>
    <xf numFmtId="14" fontId="58" fillId="9" borderId="13" xfId="0" applyNumberFormat="1" applyFont="1" applyFill="1" applyBorder="1" applyAlignment="1" applyProtection="1">
      <alignment horizontal="center"/>
    </xf>
    <xf numFmtId="14" fontId="58" fillId="9" borderId="25" xfId="0" applyNumberFormat="1" applyFont="1" applyFill="1" applyBorder="1" applyAlignment="1" applyProtection="1">
      <alignment horizontal="center"/>
    </xf>
    <xf numFmtId="0" fontId="4" fillId="7" borderId="13" xfId="0" applyFont="1" applyFill="1" applyBorder="1" applyAlignment="1" applyProtection="1">
      <alignment horizontal="left" vertical="center" wrapText="1" indent="1"/>
    </xf>
    <xf numFmtId="0" fontId="4" fillId="7" borderId="35" xfId="0" applyFont="1" applyFill="1" applyBorder="1" applyAlignment="1" applyProtection="1">
      <alignment horizontal="left" vertical="center" wrapText="1" indent="1"/>
    </xf>
    <xf numFmtId="0" fontId="4" fillId="7" borderId="25" xfId="0" applyFont="1" applyFill="1" applyBorder="1" applyAlignment="1" applyProtection="1">
      <alignment horizontal="left" vertical="center" wrapText="1" indent="1"/>
    </xf>
    <xf numFmtId="0" fontId="0" fillId="0" borderId="45" xfId="0" applyFont="1" applyBorder="1" applyAlignment="1" applyProtection="1">
      <alignment horizontal="left" indent="1"/>
      <protection locked="0"/>
    </xf>
    <xf numFmtId="0" fontId="0" fillId="0" borderId="15" xfId="0" applyFont="1" applyBorder="1" applyAlignment="1" applyProtection="1">
      <alignment horizontal="left" indent="1"/>
      <protection locked="0"/>
    </xf>
    <xf numFmtId="0" fontId="0" fillId="0" borderId="41" xfId="0" applyFont="1" applyBorder="1" applyAlignment="1" applyProtection="1">
      <alignment horizontal="left" indent="1"/>
      <protection locked="0"/>
    </xf>
    <xf numFmtId="0" fontId="0" fillId="0" borderId="42" xfId="0" applyFont="1" applyBorder="1" applyAlignment="1" applyProtection="1">
      <alignment horizontal="left" indent="1"/>
      <protection locked="0"/>
    </xf>
    <xf numFmtId="0" fontId="0" fillId="0" borderId="4" xfId="0" applyFont="1" applyBorder="1" applyAlignment="1" applyProtection="1">
      <alignment horizontal="center" vertical="center"/>
    </xf>
    <xf numFmtId="0" fontId="0" fillId="0" borderId="43" xfId="0" applyFont="1" applyBorder="1" applyAlignment="1" applyProtection="1">
      <alignment horizontal="left" vertical="center" wrapText="1" indent="1"/>
      <protection locked="0"/>
    </xf>
    <xf numFmtId="0" fontId="0" fillId="0" borderId="44" xfId="0" applyFont="1" applyBorder="1" applyAlignment="1" applyProtection="1">
      <alignment horizontal="left" vertical="center" wrapText="1" indent="1"/>
      <protection locked="0"/>
    </xf>
    <xf numFmtId="0" fontId="52" fillId="0" borderId="0" xfId="0" applyFont="1" applyAlignment="1" applyProtection="1">
      <alignment horizontal="left" vertical="top"/>
    </xf>
    <xf numFmtId="0" fontId="1" fillId="7" borderId="24" xfId="0" applyFont="1" applyFill="1" applyBorder="1" applyAlignment="1">
      <alignment horizontal="left" vertical="center" indent="1"/>
    </xf>
    <xf numFmtId="0" fontId="0" fillId="7" borderId="11" xfId="0" applyFont="1" applyFill="1" applyBorder="1" applyAlignment="1">
      <alignment horizontal="left" vertical="center" indent="1"/>
    </xf>
    <xf numFmtId="0" fontId="70" fillId="0" borderId="0" xfId="0" applyFont="1" applyAlignment="1">
      <alignment horizontal="left"/>
    </xf>
    <xf numFmtId="0" fontId="0" fillId="0" borderId="9" xfId="0" applyFont="1" applyBorder="1" applyAlignment="1">
      <alignment horizontal="center" vertical="center"/>
    </xf>
    <xf numFmtId="0" fontId="0" fillId="0" borderId="4" xfId="0" applyFont="1" applyBorder="1" applyAlignment="1">
      <alignment horizontal="center" vertical="center"/>
    </xf>
    <xf numFmtId="0" fontId="0" fillId="0" borderId="6" xfId="0" applyFont="1" applyBorder="1" applyAlignment="1">
      <alignment horizontal="center" vertical="center"/>
    </xf>
    <xf numFmtId="0" fontId="0" fillId="0" borderId="46" xfId="0" applyFont="1" applyBorder="1" applyAlignment="1">
      <alignment vertical="center"/>
    </xf>
    <xf numFmtId="0" fontId="0" fillId="0" borderId="47" xfId="0" applyFont="1" applyBorder="1" applyAlignment="1">
      <alignment vertical="center"/>
    </xf>
    <xf numFmtId="0" fontId="0" fillId="7" borderId="13" xfId="0" applyFont="1" applyFill="1" applyBorder="1" applyAlignment="1">
      <alignment horizontal="left" vertical="center" wrapText="1" indent="1"/>
    </xf>
    <xf numFmtId="0" fontId="0" fillId="7" borderId="35" xfId="0" applyFont="1" applyFill="1" applyBorder="1" applyAlignment="1">
      <alignment horizontal="left" vertical="center" wrapText="1" indent="1"/>
    </xf>
    <xf numFmtId="0" fontId="46" fillId="7" borderId="35" xfId="0" applyFont="1" applyFill="1" applyBorder="1" applyAlignment="1">
      <alignment horizontal="left" vertical="center" indent="1"/>
    </xf>
    <xf numFmtId="0" fontId="0" fillId="0" borderId="23" xfId="0" applyFont="1" applyBorder="1" applyAlignment="1">
      <alignment horizontal="left" vertical="center" indent="1"/>
    </xf>
    <xf numFmtId="0" fontId="0" fillId="0" borderId="21" xfId="0" applyFont="1" applyBorder="1" applyAlignment="1">
      <alignment horizontal="left" vertical="center" indent="1"/>
    </xf>
    <xf numFmtId="0" fontId="0" fillId="0" borderId="13" xfId="0" applyFont="1" applyBorder="1" applyAlignment="1" applyProtection="1">
      <alignment horizontal="left" vertical="center" wrapText="1" indent="1"/>
      <protection locked="0"/>
    </xf>
    <xf numFmtId="0" fontId="0" fillId="0" borderId="35"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49" fillId="7" borderId="13" xfId="13" applyFill="1" applyBorder="1" applyAlignment="1" applyProtection="1">
      <alignment horizontal="left" vertical="center" wrapText="1" indent="1"/>
    </xf>
    <xf numFmtId="0" fontId="49" fillId="7" borderId="35" xfId="13" applyFill="1" applyBorder="1" applyAlignment="1" applyProtection="1">
      <alignment horizontal="left" vertical="center" wrapText="1" indent="1"/>
    </xf>
    <xf numFmtId="0" fontId="49" fillId="7" borderId="25" xfId="13" applyFill="1" applyBorder="1" applyAlignment="1" applyProtection="1">
      <alignment horizontal="left" vertical="center" wrapText="1" indent="1"/>
    </xf>
    <xf numFmtId="0" fontId="4" fillId="7" borderId="23" xfId="0" applyFont="1" applyFill="1" applyBorder="1" applyAlignment="1">
      <alignment horizontal="left" vertical="center" wrapText="1" indent="1"/>
    </xf>
    <xf numFmtId="0" fontId="4" fillId="7" borderId="33" xfId="0" applyFont="1" applyFill="1" applyBorder="1" applyAlignment="1">
      <alignment horizontal="left" vertical="center" wrapText="1" indent="1"/>
    </xf>
    <xf numFmtId="0" fontId="7" fillId="7" borderId="24" xfId="0" applyFont="1" applyFill="1" applyBorder="1" applyAlignment="1">
      <alignment horizontal="left" vertical="center" indent="1"/>
    </xf>
    <xf numFmtId="0" fontId="4" fillId="7" borderId="21" xfId="0" applyFont="1" applyFill="1" applyBorder="1" applyAlignment="1">
      <alignment horizontal="left" vertical="center" indent="1"/>
    </xf>
    <xf numFmtId="0" fontId="4" fillId="7" borderId="10" xfId="0" applyFont="1" applyFill="1" applyBorder="1" applyAlignment="1">
      <alignment horizontal="left" vertical="center" indent="1"/>
    </xf>
    <xf numFmtId="0" fontId="4" fillId="7" borderId="11" xfId="0" applyFont="1" applyFill="1" applyBorder="1" applyAlignment="1">
      <alignment horizontal="left" vertical="center" indent="1"/>
    </xf>
    <xf numFmtId="0" fontId="0" fillId="4" borderId="23" xfId="0" applyFont="1" applyFill="1" applyBorder="1" applyAlignment="1">
      <alignment horizontal="left" wrapText="1"/>
    </xf>
    <xf numFmtId="0" fontId="0" fillId="4" borderId="33" xfId="0" applyFont="1" applyFill="1" applyBorder="1" applyAlignment="1">
      <alignment horizontal="left" wrapText="1"/>
    </xf>
    <xf numFmtId="0" fontId="0" fillId="0" borderId="14" xfId="0" applyFont="1" applyBorder="1" applyAlignment="1">
      <alignment horizontal="left" wrapText="1"/>
    </xf>
    <xf numFmtId="0" fontId="0" fillId="0" borderId="0" xfId="0" applyFont="1" applyBorder="1" applyAlignment="1">
      <alignment horizontal="left" wrapText="1"/>
    </xf>
    <xf numFmtId="0" fontId="0" fillId="4" borderId="21" xfId="0" applyFont="1" applyFill="1" applyBorder="1" applyAlignment="1">
      <alignment horizontal="left" wrapText="1"/>
    </xf>
    <xf numFmtId="0" fontId="0" fillId="4" borderId="10" xfId="0" applyFont="1" applyFill="1" applyBorder="1" applyAlignment="1">
      <alignment horizontal="left" wrapText="1"/>
    </xf>
    <xf numFmtId="0" fontId="0" fillId="4" borderId="23" xfId="0" applyFont="1" applyFill="1" applyBorder="1" applyAlignment="1">
      <alignment horizontal="left"/>
    </xf>
    <xf numFmtId="0" fontId="0" fillId="4" borderId="33" xfId="0" applyFont="1" applyFill="1" applyBorder="1" applyAlignment="1">
      <alignment horizontal="left"/>
    </xf>
    <xf numFmtId="0" fontId="0" fillId="0" borderId="14" xfId="0" applyFont="1" applyBorder="1" applyAlignment="1">
      <alignment horizontal="left"/>
    </xf>
    <xf numFmtId="0" fontId="0" fillId="0" borderId="0" xfId="0" applyFont="1" applyBorder="1" applyAlignment="1">
      <alignment horizontal="left"/>
    </xf>
    <xf numFmtId="0" fontId="0" fillId="4" borderId="21" xfId="0" applyFont="1" applyFill="1" applyBorder="1" applyAlignment="1">
      <alignment horizontal="left"/>
    </xf>
    <xf numFmtId="0" fontId="0" fillId="4" borderId="10" xfId="0" applyFont="1" applyFill="1" applyBorder="1" applyAlignment="1">
      <alignment horizontal="left"/>
    </xf>
    <xf numFmtId="0" fontId="10" fillId="0" borderId="10" xfId="0" applyFont="1" applyFill="1" applyBorder="1" applyAlignment="1">
      <alignment horizontal="left"/>
    </xf>
    <xf numFmtId="0" fontId="58" fillId="0" borderId="10" xfId="0" applyFont="1" applyFill="1" applyBorder="1" applyAlignment="1">
      <alignment horizontal="left"/>
    </xf>
    <xf numFmtId="0" fontId="0" fillId="0" borderId="23" xfId="0" applyFont="1" applyBorder="1" applyAlignment="1">
      <alignment wrapText="1"/>
    </xf>
    <xf numFmtId="0" fontId="0" fillId="0" borderId="33" xfId="0" applyFont="1" applyBorder="1" applyAlignment="1">
      <alignment wrapText="1"/>
    </xf>
    <xf numFmtId="0" fontId="0" fillId="4" borderId="14" xfId="0" applyFont="1" applyFill="1" applyBorder="1" applyAlignment="1"/>
    <xf numFmtId="0" fontId="0" fillId="4" borderId="0" xfId="0" applyFont="1" applyFill="1" applyBorder="1" applyAlignment="1"/>
    <xf numFmtId="0" fontId="0" fillId="0" borderId="14" xfId="0" applyFont="1" applyBorder="1" applyAlignment="1"/>
    <xf numFmtId="0" fontId="0" fillId="0" borderId="0" xfId="0" applyFont="1" applyBorder="1" applyAlignment="1"/>
    <xf numFmtId="0" fontId="0" fillId="0" borderId="21" xfId="0" applyFont="1" applyBorder="1" applyAlignment="1"/>
    <xf numFmtId="0" fontId="0" fillId="0" borderId="10" xfId="0" applyFont="1" applyBorder="1" applyAlignment="1"/>
    <xf numFmtId="0" fontId="0" fillId="9" borderId="23" xfId="0" applyFont="1" applyFill="1" applyBorder="1" applyAlignment="1">
      <alignment horizontal="left"/>
    </xf>
    <xf numFmtId="0" fontId="0" fillId="9" borderId="33" xfId="0" applyFont="1" applyFill="1" applyBorder="1" applyAlignment="1">
      <alignment horizontal="left"/>
    </xf>
    <xf numFmtId="0" fontId="0" fillId="4" borderId="14" xfId="0" applyFont="1" applyFill="1" applyBorder="1" applyAlignment="1">
      <alignment horizontal="left"/>
    </xf>
    <xf numFmtId="0" fontId="0" fillId="4" borderId="0" xfId="0" applyFont="1" applyFill="1" applyBorder="1" applyAlignment="1">
      <alignment horizontal="left"/>
    </xf>
    <xf numFmtId="0" fontId="0" fillId="9" borderId="13" xfId="0" applyFont="1" applyFill="1" applyBorder="1" applyAlignment="1" applyProtection="1">
      <alignment horizontal="left" vertical="top" wrapText="1" indent="1"/>
      <protection locked="0"/>
    </xf>
    <xf numFmtId="0" fontId="0" fillId="9" borderId="35" xfId="0" applyFont="1" applyFill="1" applyBorder="1" applyAlignment="1" applyProtection="1">
      <alignment horizontal="left" vertical="top" wrapText="1" indent="1"/>
      <protection locked="0"/>
    </xf>
    <xf numFmtId="0" fontId="0" fillId="9" borderId="25" xfId="0" applyFont="1" applyFill="1" applyBorder="1" applyAlignment="1" applyProtection="1">
      <alignment horizontal="left" vertical="top" wrapText="1" indent="1"/>
      <protection locked="0"/>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14"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11" xfId="0" applyBorder="1" applyAlignment="1">
      <alignment horizontal="center"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1" xfId="0" applyFont="1" applyBorder="1" applyAlignment="1">
      <alignment horizontal="center" vertical="center" wrapText="1"/>
    </xf>
    <xf numFmtId="0" fontId="87" fillId="0" borderId="8" xfId="13" applyFont="1" applyBorder="1" applyAlignment="1" applyProtection="1">
      <alignment horizontal="left" indent="1"/>
    </xf>
    <xf numFmtId="0" fontId="87" fillId="0" borderId="29" xfId="13" applyFont="1" applyBorder="1" applyAlignment="1" applyProtection="1">
      <alignment horizontal="left" indent="1"/>
    </xf>
    <xf numFmtId="0" fontId="58" fillId="7" borderId="13" xfId="0" applyFont="1" applyFill="1" applyBorder="1" applyAlignment="1">
      <alignment horizontal="left" vertical="center" indent="1"/>
    </xf>
    <xf numFmtId="0" fontId="58" fillId="7" borderId="35" xfId="0" applyFont="1" applyFill="1" applyBorder="1" applyAlignment="1">
      <alignment horizontal="left" vertical="center" indent="1"/>
    </xf>
    <xf numFmtId="0" fontId="58" fillId="7" borderId="25" xfId="0" applyFont="1" applyFill="1" applyBorder="1" applyAlignment="1">
      <alignment horizontal="left" vertical="center" indent="1"/>
    </xf>
    <xf numFmtId="0" fontId="0" fillId="9" borderId="7" xfId="0" applyFont="1" applyFill="1" applyBorder="1" applyAlignment="1" applyProtection="1">
      <alignment horizontal="left" vertical="center" indent="1"/>
      <protection locked="0"/>
    </xf>
    <xf numFmtId="0" fontId="49" fillId="11" borderId="29" xfId="13" applyFont="1" applyFill="1" applyBorder="1" applyAlignment="1" applyProtection="1">
      <alignment horizontal="left" indent="1"/>
    </xf>
    <xf numFmtId="0" fontId="49" fillId="11" borderId="8" xfId="13" applyFont="1" applyFill="1" applyBorder="1" applyAlignment="1" applyProtection="1">
      <alignment horizontal="left" indent="1"/>
    </xf>
    <xf numFmtId="0" fontId="49" fillId="0" borderId="8" xfId="13" applyBorder="1" applyAlignment="1" applyProtection="1">
      <alignment horizontal="left" indent="1"/>
    </xf>
    <xf numFmtId="0" fontId="53" fillId="0" borderId="0" xfId="0" applyFont="1" applyAlignment="1">
      <alignment horizontal="left" vertical="top"/>
    </xf>
    <xf numFmtId="0" fontId="4" fillId="0" borderId="0" xfId="13" applyFont="1" applyBorder="1" applyAlignment="1" applyProtection="1">
      <alignment horizontal="left" vertical="top" wrapText="1"/>
    </xf>
    <xf numFmtId="0" fontId="58" fillId="7" borderId="7" xfId="0" applyFont="1" applyFill="1" applyBorder="1" applyAlignment="1">
      <alignment horizontal="left" vertical="center" indent="1"/>
    </xf>
    <xf numFmtId="0" fontId="58" fillId="11" borderId="48" xfId="0" applyFont="1" applyFill="1" applyBorder="1" applyAlignment="1">
      <alignment horizontal="left" vertical="center" indent="1"/>
    </xf>
    <xf numFmtId="0" fontId="58" fillId="11" borderId="29" xfId="0" applyFont="1" applyFill="1" applyBorder="1" applyAlignment="1">
      <alignment horizontal="left" vertical="center" indent="1"/>
    </xf>
    <xf numFmtId="0" fontId="4" fillId="0" borderId="13" xfId="0" applyFont="1" applyFill="1" applyBorder="1" applyAlignment="1">
      <alignment horizontal="center" vertical="top" wrapText="1"/>
    </xf>
    <xf numFmtId="0" fontId="4" fillId="0" borderId="25" xfId="0" applyFont="1" applyFill="1" applyBorder="1" applyAlignment="1">
      <alignment horizontal="center" vertical="top" wrapText="1"/>
    </xf>
    <xf numFmtId="0" fontId="74" fillId="4" borderId="13" xfId="13" quotePrefix="1" applyFont="1" applyFill="1" applyBorder="1" applyAlignment="1" applyProtection="1">
      <alignment horizontal="center"/>
    </xf>
    <xf numFmtId="0" fontId="74" fillId="4" borderId="25" xfId="13" quotePrefix="1" applyFont="1" applyFill="1" applyBorder="1" applyAlignment="1" applyProtection="1">
      <alignment horizontal="center"/>
    </xf>
    <xf numFmtId="0" fontId="77" fillId="0" borderId="0" xfId="0" applyFont="1" applyAlignment="1">
      <alignment horizontal="left"/>
    </xf>
    <xf numFmtId="0" fontId="58" fillId="0" borderId="0" xfId="0" applyFont="1" applyAlignment="1">
      <alignment horizontal="left" vertical="top" wrapText="1"/>
    </xf>
    <xf numFmtId="0" fontId="77" fillId="0" borderId="0" xfId="0" applyFont="1" applyAlignment="1">
      <alignment horizontal="left" vertical="top"/>
    </xf>
    <xf numFmtId="0" fontId="0" fillId="0" borderId="9" xfId="0" applyBorder="1" applyAlignment="1">
      <alignment horizontal="left" vertical="top" wrapText="1" indent="1"/>
    </xf>
    <xf numFmtId="0" fontId="0" fillId="0" borderId="6" xfId="0" applyBorder="1" applyAlignment="1">
      <alignment horizontal="left" vertical="top" wrapText="1" indent="1"/>
    </xf>
    <xf numFmtId="0" fontId="0" fillId="0" borderId="9"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23" xfId="0" applyBorder="1" applyAlignment="1">
      <alignment horizontal="left" vertical="top" indent="1"/>
    </xf>
    <xf numFmtId="0" fontId="0" fillId="0" borderId="21" xfId="0" applyBorder="1" applyAlignment="1">
      <alignment horizontal="left" vertical="top" indent="1"/>
    </xf>
    <xf numFmtId="0" fontId="74" fillId="4" borderId="13" xfId="13" quotePrefix="1" applyFont="1" applyFill="1" applyBorder="1" applyAlignment="1" applyProtection="1">
      <alignment horizontal="center" vertical="top"/>
    </xf>
    <xf numFmtId="0" fontId="74" fillId="4" borderId="25" xfId="13" quotePrefix="1" applyFont="1" applyFill="1" applyBorder="1" applyAlignment="1" applyProtection="1">
      <alignment horizontal="center" vertical="top"/>
    </xf>
    <xf numFmtId="0" fontId="53" fillId="4" borderId="8" xfId="22" quotePrefix="1" applyAlignment="1">
      <alignment horizontal="left" vertical="center"/>
    </xf>
    <xf numFmtId="0" fontId="53" fillId="4" borderId="8" xfId="22" applyAlignment="1">
      <alignment horizontal="left" vertical="center"/>
    </xf>
    <xf numFmtId="0" fontId="57" fillId="0" borderId="13" xfId="0" applyFont="1" applyBorder="1" applyAlignment="1">
      <alignment horizontal="center" vertical="center"/>
    </xf>
    <xf numFmtId="0" fontId="57" fillId="0" borderId="25" xfId="0" applyFont="1" applyBorder="1" applyAlignment="1">
      <alignment horizontal="center" vertical="center"/>
    </xf>
    <xf numFmtId="14" fontId="57" fillId="0" borderId="13" xfId="0" applyNumberFormat="1" applyFont="1" applyBorder="1" applyAlignment="1">
      <alignment horizontal="center" vertical="center"/>
    </xf>
    <xf numFmtId="14" fontId="57" fillId="0" borderId="25" xfId="0" applyNumberFormat="1" applyFont="1" applyBorder="1" applyAlignment="1">
      <alignment horizontal="center" vertical="center"/>
    </xf>
    <xf numFmtId="0" fontId="57" fillId="0" borderId="7" xfId="0" applyFont="1" applyBorder="1" applyAlignment="1">
      <alignment horizontal="center" vertical="center"/>
    </xf>
    <xf numFmtId="0" fontId="61" fillId="14" borderId="57" xfId="0" applyFont="1" applyFill="1" applyBorder="1" applyAlignment="1">
      <alignment horizontal="center" vertical="top"/>
    </xf>
    <xf numFmtId="0" fontId="61" fillId="14" borderId="10" xfId="0" applyFont="1" applyFill="1" applyBorder="1" applyAlignment="1">
      <alignment horizontal="center" vertical="top"/>
    </xf>
    <xf numFmtId="0" fontId="61" fillId="14" borderId="58" xfId="0" applyFont="1" applyFill="1" applyBorder="1" applyAlignment="1">
      <alignment horizontal="center" vertical="top"/>
    </xf>
    <xf numFmtId="0" fontId="61" fillId="14" borderId="0" xfId="0" applyFont="1" applyFill="1" applyBorder="1" applyAlignment="1">
      <alignment horizontal="left" vertical="top" wrapText="1" indent="1"/>
    </xf>
    <xf numFmtId="0" fontId="61" fillId="14" borderId="14" xfId="0" applyFont="1" applyFill="1" applyBorder="1" applyAlignment="1">
      <alignment horizontal="left" vertical="top" wrapText="1" indent="1"/>
    </xf>
    <xf numFmtId="0" fontId="61" fillId="14" borderId="21" xfId="0" applyFont="1" applyFill="1" applyBorder="1" applyAlignment="1">
      <alignment horizontal="left" vertical="top" wrapText="1" indent="1"/>
    </xf>
    <xf numFmtId="0" fontId="0" fillId="0" borderId="24" xfId="0" applyBorder="1" applyAlignment="1">
      <alignment horizontal="left" vertical="top" wrapText="1" indent="1"/>
    </xf>
    <xf numFmtId="0" fontId="0" fillId="0" borderId="11" xfId="0" applyBorder="1" applyAlignment="1">
      <alignment horizontal="left" vertical="top" wrapText="1" indent="1"/>
    </xf>
    <xf numFmtId="0" fontId="0" fillId="0" borderId="25" xfId="0" applyBorder="1" applyAlignment="1">
      <alignment horizontal="left" vertical="top" indent="1"/>
    </xf>
    <xf numFmtId="0" fontId="61" fillId="14" borderId="4" xfId="0" applyFont="1" applyFill="1" applyBorder="1" applyAlignment="1">
      <alignment horizontal="left" vertical="top" wrapText="1" indent="1"/>
    </xf>
    <xf numFmtId="0" fontId="61" fillId="14" borderId="6" xfId="0" applyFont="1" applyFill="1" applyBorder="1" applyAlignment="1">
      <alignment horizontal="left" vertical="top" wrapText="1" indent="1"/>
    </xf>
    <xf numFmtId="0" fontId="39" fillId="0" borderId="0" xfId="0" applyFont="1" applyFill="1" applyAlignment="1">
      <alignment horizontal="left" vertical="top" wrapText="1"/>
    </xf>
    <xf numFmtId="0" fontId="77" fillId="0" borderId="0" xfId="0" applyFont="1" applyFill="1" applyAlignment="1">
      <alignment horizontal="left" vertical="top" wrapText="1"/>
    </xf>
    <xf numFmtId="0" fontId="0" fillId="6" borderId="0" xfId="0" applyFill="1" applyBorder="1" applyAlignment="1">
      <alignment horizontal="left" vertical="top" wrapText="1"/>
    </xf>
    <xf numFmtId="0" fontId="0" fillId="0" borderId="9" xfId="0" applyFont="1" applyBorder="1" applyAlignment="1">
      <alignment horizontal="center" vertical="top" wrapText="1"/>
    </xf>
    <xf numFmtId="0" fontId="0" fillId="0" borderId="4" xfId="0" applyFont="1" applyBorder="1" applyAlignment="1">
      <alignment horizontal="center" vertical="top" wrapText="1"/>
    </xf>
    <xf numFmtId="0" fontId="36" fillId="14" borderId="23" xfId="0" applyFont="1" applyFill="1" applyBorder="1" applyAlignment="1">
      <alignment horizontal="left" vertical="top" wrapText="1" indent="1"/>
    </xf>
    <xf numFmtId="0" fontId="36" fillId="14" borderId="24" xfId="0" applyFont="1" applyFill="1" applyBorder="1" applyAlignment="1">
      <alignment horizontal="left" vertical="top" wrapText="1" indent="1"/>
    </xf>
    <xf numFmtId="0" fontId="61" fillId="14" borderId="18" xfId="0" applyFont="1" applyFill="1" applyBorder="1" applyAlignment="1">
      <alignment horizontal="left" vertical="top" wrapText="1" indent="1"/>
    </xf>
    <xf numFmtId="0" fontId="0" fillId="0" borderId="23" xfId="0" applyBorder="1" applyAlignment="1">
      <alignment horizontal="left" vertical="top" wrapText="1" indent="1"/>
    </xf>
    <xf numFmtId="0" fontId="0" fillId="0" borderId="21" xfId="0" applyBorder="1" applyAlignment="1">
      <alignment horizontal="left" vertical="top" wrapText="1" indent="1"/>
    </xf>
    <xf numFmtId="0" fontId="0" fillId="0" borderId="23" xfId="0" applyFill="1" applyBorder="1" applyAlignment="1">
      <alignment horizontal="left" vertical="top" wrapText="1" indent="1"/>
    </xf>
    <xf numFmtId="0" fontId="0" fillId="0" borderId="21" xfId="0" applyFill="1" applyBorder="1" applyAlignment="1">
      <alignment horizontal="left" vertical="top" wrapText="1" indent="1"/>
    </xf>
    <xf numFmtId="0" fontId="0" fillId="0" borderId="4" xfId="0" applyBorder="1" applyAlignment="1">
      <alignment horizontal="left" vertical="top" wrapText="1" indent="1"/>
    </xf>
    <xf numFmtId="0" fontId="0" fillId="0" borderId="14" xfId="0" applyBorder="1" applyAlignment="1">
      <alignment horizontal="left" vertical="top" wrapText="1" indent="1"/>
    </xf>
    <xf numFmtId="0" fontId="61" fillId="14" borderId="59" xfId="0" applyFont="1" applyFill="1" applyBorder="1" applyAlignment="1">
      <alignment horizontal="center" vertical="center"/>
    </xf>
    <xf numFmtId="0" fontId="61" fillId="14" borderId="33" xfId="0" applyFont="1" applyFill="1" applyBorder="1" applyAlignment="1">
      <alignment horizontal="center" vertical="center"/>
    </xf>
    <xf numFmtId="0" fontId="61" fillId="14" borderId="60" xfId="0" applyFont="1" applyFill="1" applyBorder="1" applyAlignment="1">
      <alignment horizontal="center" vertical="center"/>
    </xf>
    <xf numFmtId="0" fontId="61" fillId="14" borderId="57" xfId="0" applyFont="1" applyFill="1" applyBorder="1" applyAlignment="1">
      <alignment horizontal="center" vertical="center"/>
    </xf>
    <xf numFmtId="0" fontId="61" fillId="14" borderId="10" xfId="0" applyFont="1" applyFill="1" applyBorder="1" applyAlignment="1">
      <alignment horizontal="center" vertical="center"/>
    </xf>
    <xf numFmtId="0" fontId="61" fillId="14" borderId="58" xfId="0" applyFont="1" applyFill="1" applyBorder="1" applyAlignment="1">
      <alignment horizontal="center" vertical="center"/>
    </xf>
    <xf numFmtId="0" fontId="39" fillId="6" borderId="61" xfId="0" applyFont="1" applyFill="1" applyBorder="1" applyAlignment="1">
      <alignment horizontal="left" vertical="top" wrapText="1"/>
    </xf>
    <xf numFmtId="0" fontId="39" fillId="6" borderId="62" xfId="0" applyFont="1" applyFill="1" applyBorder="1" applyAlignment="1">
      <alignment horizontal="left" vertical="top" wrapText="1"/>
    </xf>
    <xf numFmtId="0" fontId="39" fillId="6" borderId="63" xfId="0" applyFont="1" applyFill="1" applyBorder="1" applyAlignment="1">
      <alignment horizontal="left" vertical="top" wrapText="1"/>
    </xf>
    <xf numFmtId="0" fontId="39" fillId="6" borderId="64" xfId="0" applyFont="1" applyFill="1" applyBorder="1" applyAlignment="1">
      <alignment horizontal="left" vertical="top" wrapText="1"/>
    </xf>
    <xf numFmtId="0" fontId="39" fillId="6" borderId="0" xfId="0" applyFont="1" applyFill="1" applyBorder="1" applyAlignment="1">
      <alignment horizontal="left" vertical="top" wrapText="1"/>
    </xf>
    <xf numFmtId="0" fontId="39" fillId="6" borderId="65" xfId="0" applyFont="1" applyFill="1" applyBorder="1" applyAlignment="1">
      <alignment horizontal="left" vertical="top" wrapText="1"/>
    </xf>
    <xf numFmtId="0" fontId="39" fillId="6" borderId="66" xfId="0" applyFont="1" applyFill="1" applyBorder="1" applyAlignment="1">
      <alignment horizontal="left" vertical="top" wrapText="1"/>
    </xf>
    <xf numFmtId="0" fontId="39" fillId="6" borderId="67" xfId="0" applyFont="1" applyFill="1" applyBorder="1" applyAlignment="1">
      <alignment horizontal="left" vertical="top" wrapText="1"/>
    </xf>
    <xf numFmtId="0" fontId="39" fillId="6" borderId="68" xfId="0" applyFont="1" applyFill="1" applyBorder="1" applyAlignment="1">
      <alignment horizontal="left" vertical="top" wrapText="1"/>
    </xf>
    <xf numFmtId="0" fontId="55" fillId="0" borderId="0" xfId="0" applyFont="1" applyFill="1" applyBorder="1" applyAlignment="1">
      <alignment horizontal="left"/>
    </xf>
    <xf numFmtId="0" fontId="26" fillId="7" borderId="0" xfId="0" applyFont="1" applyFill="1" applyAlignment="1">
      <alignment horizontal="left" vertical="center"/>
    </xf>
    <xf numFmtId="0" fontId="57" fillId="7" borderId="0" xfId="0" applyFont="1" applyFill="1" applyAlignment="1">
      <alignment horizontal="left" vertical="center"/>
    </xf>
    <xf numFmtId="49" fontId="0" fillId="4" borderId="0" xfId="0" applyNumberFormat="1" applyFont="1" applyFill="1" applyAlignment="1">
      <alignment horizontal="left" vertical="top" wrapText="1"/>
    </xf>
    <xf numFmtId="49" fontId="0" fillId="4" borderId="10" xfId="0" applyNumberFormat="1" applyFont="1" applyFill="1" applyBorder="1" applyAlignment="1">
      <alignment horizontal="left" vertical="top" wrapText="1"/>
    </xf>
    <xf numFmtId="0" fontId="48" fillId="0" borderId="0" xfId="0" applyFont="1" applyFill="1" applyBorder="1" applyAlignment="1">
      <alignment horizontal="left"/>
    </xf>
    <xf numFmtId="0" fontId="32" fillId="0" borderId="0" xfId="0" applyFont="1" applyFill="1" applyBorder="1" applyAlignment="1">
      <alignment horizontal="left"/>
    </xf>
    <xf numFmtId="0" fontId="4" fillId="0" borderId="0" xfId="0" applyFont="1" applyFill="1" applyAlignment="1">
      <alignment horizontal="left" vertical="top"/>
    </xf>
    <xf numFmtId="0" fontId="4"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48" fillId="0" borderId="0" xfId="0" applyFont="1" applyFill="1" applyAlignment="1">
      <alignment horizontal="left"/>
    </xf>
    <xf numFmtId="0" fontId="4" fillId="0" borderId="0" xfId="0" quotePrefix="1" applyFont="1" applyFill="1" applyAlignment="1">
      <alignment horizontal="left" vertical="top" indent="1"/>
    </xf>
    <xf numFmtId="0" fontId="5" fillId="0" borderId="0" xfId="0" applyFont="1" applyFill="1" applyAlignment="1">
      <alignment horizontal="left" vertical="top"/>
    </xf>
    <xf numFmtId="49" fontId="0" fillId="0" borderId="0" xfId="0" quotePrefix="1" applyNumberFormat="1" applyFont="1" applyFill="1" applyBorder="1" applyAlignment="1">
      <alignment vertical="top" wrapText="1"/>
    </xf>
    <xf numFmtId="49" fontId="76" fillId="0" borderId="0" xfId="0" applyNumberFormat="1" applyFont="1" applyFill="1" applyBorder="1" applyAlignment="1">
      <alignment vertical="top" wrapText="1"/>
    </xf>
    <xf numFmtId="0" fontId="11" fillId="0" borderId="0" xfId="0" applyFont="1" applyFill="1" applyBorder="1" applyAlignment="1">
      <alignment horizontal="left"/>
    </xf>
    <xf numFmtId="0" fontId="0" fillId="0" borderId="50" xfId="0" applyFont="1" applyFill="1" applyBorder="1" applyAlignment="1">
      <alignment horizontal="left" vertical="center"/>
    </xf>
    <xf numFmtId="49" fontId="4" fillId="4" borderId="0" xfId="0" quotePrefix="1" applyNumberFormat="1" applyFont="1" applyFill="1" applyBorder="1" applyAlignment="1">
      <alignment vertical="top" wrapText="1"/>
    </xf>
    <xf numFmtId="49" fontId="80" fillId="4" borderId="0" xfId="0" applyNumberFormat="1" applyFont="1" applyFill="1" applyBorder="1" applyAlignment="1">
      <alignment vertical="top" wrapText="1"/>
    </xf>
    <xf numFmtId="49" fontId="0" fillId="4" borderId="0" xfId="0" quotePrefix="1" applyNumberFormat="1" applyFont="1" applyFill="1" applyBorder="1" applyAlignment="1">
      <alignment vertical="top" wrapText="1"/>
    </xf>
    <xf numFmtId="49" fontId="76" fillId="4" borderId="0" xfId="0" applyNumberFormat="1" applyFont="1" applyFill="1" applyBorder="1" applyAlignment="1">
      <alignment vertical="top" wrapText="1"/>
    </xf>
    <xf numFmtId="49" fontId="58" fillId="4" borderId="38" xfId="0" quotePrefix="1" applyNumberFormat="1" applyFont="1" applyFill="1" applyBorder="1" applyAlignment="1">
      <alignment vertical="center" wrapText="1"/>
    </xf>
    <xf numFmtId="49" fontId="76" fillId="4" borderId="38" xfId="0" applyNumberFormat="1" applyFont="1" applyFill="1" applyBorder="1" applyAlignment="1">
      <alignment vertical="center" wrapText="1"/>
    </xf>
    <xf numFmtId="49" fontId="58" fillId="4" borderId="33" xfId="0" applyNumberFormat="1" applyFont="1" applyFill="1" applyBorder="1" applyAlignment="1">
      <alignment horizontal="left" vertical="top" wrapText="1"/>
    </xf>
    <xf numFmtId="49" fontId="10" fillId="0" borderId="33" xfId="0" applyNumberFormat="1" applyFont="1" applyFill="1" applyBorder="1" applyAlignment="1">
      <alignment horizontal="left" vertical="top"/>
    </xf>
    <xf numFmtId="49" fontId="58" fillId="0" borderId="33" xfId="0" applyNumberFormat="1" applyFont="1" applyFill="1" applyBorder="1" applyAlignment="1">
      <alignment horizontal="left" vertical="top"/>
    </xf>
    <xf numFmtId="49" fontId="48" fillId="4" borderId="10" xfId="0" applyNumberFormat="1" applyFont="1" applyFill="1" applyBorder="1" applyAlignment="1">
      <alignment horizontal="left"/>
    </xf>
    <xf numFmtId="0" fontId="48" fillId="0" borderId="0" xfId="0" applyFont="1" applyFill="1" applyBorder="1" applyAlignment="1">
      <alignment horizontal="left" vertical="top"/>
    </xf>
    <xf numFmtId="49" fontId="4" fillId="0" borderId="10" xfId="0" quotePrefix="1" applyNumberFormat="1" applyFont="1" applyFill="1" applyBorder="1" applyAlignment="1">
      <alignment vertical="top" wrapText="1"/>
    </xf>
    <xf numFmtId="49" fontId="80" fillId="0" borderId="10" xfId="0" applyNumberFormat="1" applyFont="1" applyFill="1" applyBorder="1" applyAlignment="1">
      <alignment vertical="top" wrapText="1"/>
    </xf>
    <xf numFmtId="49" fontId="4" fillId="4" borderId="10" xfId="0" quotePrefix="1" applyNumberFormat="1" applyFont="1" applyFill="1" applyBorder="1" applyAlignment="1">
      <alignment vertical="top" wrapText="1"/>
    </xf>
    <xf numFmtId="49" fontId="80" fillId="4" borderId="10" xfId="0" applyNumberFormat="1" applyFont="1" applyFill="1" applyBorder="1" applyAlignment="1">
      <alignment vertical="top" wrapText="1"/>
    </xf>
    <xf numFmtId="49" fontId="4" fillId="0" borderId="0" xfId="0" quotePrefix="1" applyNumberFormat="1" applyFont="1" applyFill="1" applyBorder="1" applyAlignment="1">
      <alignment vertical="top" wrapText="1"/>
    </xf>
    <xf numFmtId="49" fontId="80" fillId="0" borderId="0" xfId="0" applyNumberFormat="1" applyFont="1" applyFill="1" applyBorder="1" applyAlignment="1">
      <alignment vertical="top" wrapText="1"/>
    </xf>
    <xf numFmtId="49" fontId="0" fillId="0" borderId="0" xfId="0" applyNumberFormat="1" applyFont="1" applyFill="1" applyAlignment="1">
      <alignment horizontal="left" vertical="top"/>
    </xf>
    <xf numFmtId="49" fontId="48" fillId="0" borderId="10" xfId="0" applyNumberFormat="1" applyFont="1" applyFill="1" applyBorder="1" applyAlignment="1">
      <alignment horizontal="left"/>
    </xf>
    <xf numFmtId="0" fontId="0" fillId="0" borderId="0" xfId="0" applyFont="1" applyFill="1" applyAlignment="1">
      <alignment horizontal="left"/>
    </xf>
    <xf numFmtId="49" fontId="58" fillId="0" borderId="0" xfId="0" quotePrefix="1" applyNumberFormat="1" applyFont="1" applyFill="1" applyBorder="1" applyAlignment="1">
      <alignment vertical="top" wrapText="1"/>
    </xf>
    <xf numFmtId="49" fontId="58" fillId="4" borderId="0" xfId="0" quotePrefix="1" applyNumberFormat="1" applyFont="1" applyFill="1" applyBorder="1" applyAlignment="1">
      <alignment vertical="top" wrapText="1"/>
    </xf>
    <xf numFmtId="0" fontId="57" fillId="7" borderId="0" xfId="0" applyFont="1" applyFill="1" applyBorder="1" applyAlignment="1" applyProtection="1">
      <alignment horizontal="left" vertical="center"/>
    </xf>
    <xf numFmtId="0" fontId="4" fillId="0" borderId="13"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4" fillId="0" borderId="0" xfId="13" applyFont="1" applyFill="1" applyAlignment="1" applyProtection="1">
      <alignment horizontal="left" vertical="top" wrapText="1"/>
    </xf>
    <xf numFmtId="0" fontId="4" fillId="0" borderId="0" xfId="0" quotePrefix="1" applyFont="1" applyFill="1" applyAlignment="1">
      <alignment horizontal="left" vertical="top"/>
    </xf>
    <xf numFmtId="0" fontId="58" fillId="0" borderId="0" xfId="0" applyFont="1" applyFill="1" applyAlignment="1">
      <alignment horizontal="left"/>
    </xf>
    <xf numFmtId="0" fontId="49" fillId="0" borderId="0" xfId="13" applyFill="1" applyAlignment="1" applyProtection="1">
      <alignment horizontal="left" vertical="center"/>
    </xf>
    <xf numFmtId="0" fontId="4" fillId="0" borderId="10" xfId="0" applyFont="1" applyFill="1" applyBorder="1" applyAlignment="1">
      <alignment horizontal="left"/>
    </xf>
    <xf numFmtId="0" fontId="4" fillId="0" borderId="23" xfId="0" applyFont="1" applyFill="1" applyBorder="1" applyAlignment="1">
      <alignment horizontal="left" vertical="center" wrapText="1"/>
    </xf>
    <xf numFmtId="0" fontId="4" fillId="0" borderId="3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21"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horizontal="left" vertical="top"/>
    </xf>
    <xf numFmtId="0" fontId="0" fillId="0" borderId="0" xfId="0" applyFont="1" applyFill="1" applyAlignment="1">
      <alignment horizontal="left" vertical="top"/>
    </xf>
    <xf numFmtId="0" fontId="58" fillId="0" borderId="0" xfId="0" applyFont="1" applyFill="1" applyAlignment="1">
      <alignment horizontal="left" vertical="top"/>
    </xf>
    <xf numFmtId="0" fontId="28" fillId="0" borderId="0" xfId="0" applyFont="1" applyFill="1" applyAlignment="1">
      <alignment horizontal="left" vertical="top" wrapText="1"/>
    </xf>
    <xf numFmtId="0" fontId="28" fillId="0" borderId="0" xfId="0" applyFont="1" applyFill="1" applyAlignment="1">
      <alignment horizontal="left" vertical="top"/>
    </xf>
    <xf numFmtId="0" fontId="4" fillId="0" borderId="0" xfId="0" quotePrefix="1" applyFont="1" applyFill="1" applyAlignment="1">
      <alignment horizontal="left" vertical="top" wrapText="1"/>
    </xf>
    <xf numFmtId="0" fontId="0" fillId="0" borderId="0" xfId="0" applyFont="1" applyFill="1" applyAlignment="1">
      <alignment horizontal="right" vertical="center"/>
    </xf>
    <xf numFmtId="0" fontId="41" fillId="6" borderId="0" xfId="13" applyFont="1" applyFill="1" applyAlignment="1" applyProtection="1">
      <alignment horizontal="left"/>
    </xf>
    <xf numFmtId="0" fontId="82" fillId="6" borderId="0" xfId="13" applyFont="1" applyFill="1" applyAlignment="1" applyProtection="1">
      <alignment horizontal="left"/>
    </xf>
    <xf numFmtId="0" fontId="41" fillId="16" borderId="0" xfId="13" applyFont="1" applyFill="1" applyAlignment="1" applyProtection="1">
      <alignment horizontal="left"/>
    </xf>
    <xf numFmtId="0" fontId="82" fillId="16" borderId="0" xfId="13" applyFont="1" applyFill="1" applyAlignment="1" applyProtection="1">
      <alignment horizontal="left"/>
    </xf>
    <xf numFmtId="0" fontId="0" fillId="0" borderId="10" xfId="0" applyFont="1" applyFill="1" applyBorder="1" applyAlignment="1">
      <alignment horizontal="left" vertical="top"/>
    </xf>
    <xf numFmtId="0" fontId="42" fillId="0" borderId="0" xfId="0" applyFont="1" applyFill="1" applyAlignment="1">
      <alignment horizontal="left" vertical="top"/>
    </xf>
    <xf numFmtId="0" fontId="58" fillId="0" borderId="38" xfId="0" quotePrefix="1" applyFont="1" applyFill="1" applyBorder="1" applyAlignment="1">
      <alignment horizontal="left" vertical="center"/>
    </xf>
    <xf numFmtId="0" fontId="0" fillId="0" borderId="33" xfId="0" applyFont="1" applyFill="1" applyBorder="1" applyAlignment="1">
      <alignment horizontal="left"/>
    </xf>
    <xf numFmtId="0" fontId="23" fillId="0" borderId="0" xfId="0" applyFont="1" applyFill="1" applyAlignment="1">
      <alignment horizontal="left" vertical="top" wrapText="1"/>
    </xf>
    <xf numFmtId="0" fontId="0" fillId="0" borderId="49" xfId="0" quotePrefix="1" applyFont="1" applyFill="1" applyBorder="1" applyAlignment="1">
      <alignment horizontal="left" vertical="center"/>
    </xf>
    <xf numFmtId="0" fontId="64" fillId="0" borderId="0" xfId="0" quotePrefix="1" applyFont="1" applyFill="1" applyAlignment="1">
      <alignment horizontal="left" vertical="top" indent="2"/>
    </xf>
    <xf numFmtId="0" fontId="0" fillId="0" borderId="0" xfId="0" quotePrefix="1" applyFont="1" applyFill="1" applyAlignment="1">
      <alignment horizontal="left" vertical="top" wrapText="1"/>
    </xf>
    <xf numFmtId="0" fontId="41" fillId="15" borderId="0" xfId="13" applyFont="1" applyFill="1" applyAlignment="1" applyProtection="1">
      <alignment horizontal="left"/>
    </xf>
    <xf numFmtId="0" fontId="82" fillId="15" borderId="0" xfId="13" applyFont="1" applyFill="1" applyAlignment="1" applyProtection="1">
      <alignment horizontal="left"/>
    </xf>
    <xf numFmtId="0" fontId="41" fillId="16" borderId="0" xfId="13" applyFont="1" applyFill="1" applyBorder="1" applyAlignment="1" applyProtection="1">
      <alignment horizontal="left"/>
    </xf>
    <xf numFmtId="0" fontId="82" fillId="16" borderId="0" xfId="13" applyFont="1" applyFill="1" applyBorder="1" applyAlignment="1" applyProtection="1">
      <alignment horizontal="left"/>
    </xf>
    <xf numFmtId="0" fontId="5" fillId="0" borderId="0" xfId="0" applyFont="1" applyFill="1" applyAlignment="1">
      <alignment horizontal="left" vertical="top" wrapText="1"/>
    </xf>
    <xf numFmtId="0" fontId="41" fillId="15" borderId="0" xfId="13" applyFont="1" applyFill="1" applyBorder="1" applyAlignment="1" applyProtection="1">
      <alignment horizontal="left"/>
    </xf>
    <xf numFmtId="0" fontId="82" fillId="15" borderId="0" xfId="13" applyFont="1" applyFill="1" applyBorder="1" applyAlignment="1" applyProtection="1">
      <alignment horizontal="left"/>
    </xf>
    <xf numFmtId="0" fontId="82" fillId="0" borderId="0" xfId="13" applyFont="1" applyFill="1" applyAlignment="1" applyProtection="1">
      <alignment horizontal="left"/>
    </xf>
    <xf numFmtId="0" fontId="41" fillId="6" borderId="0" xfId="13" applyFont="1" applyFill="1" applyBorder="1" applyAlignment="1" applyProtection="1">
      <alignment horizontal="left"/>
    </xf>
    <xf numFmtId="0" fontId="82" fillId="6" borderId="0" xfId="13" applyFont="1" applyFill="1" applyBorder="1" applyAlignment="1" applyProtection="1">
      <alignment horizontal="left"/>
    </xf>
    <xf numFmtId="0" fontId="0" fillId="0" borderId="0" xfId="0" quotePrefix="1" applyFont="1" applyFill="1" applyAlignment="1">
      <alignment horizontal="left" vertical="top"/>
    </xf>
    <xf numFmtId="0" fontId="0" fillId="0" borderId="0" xfId="0" applyFont="1" applyFill="1" applyAlignment="1">
      <alignment horizontal="left" vertical="top" indent="1"/>
    </xf>
    <xf numFmtId="49" fontId="4" fillId="0" borderId="0" xfId="0" applyNumberFormat="1" applyFont="1" applyAlignment="1">
      <alignment horizontal="left" vertical="top"/>
    </xf>
    <xf numFmtId="49" fontId="4" fillId="0" borderId="0" xfId="0" applyNumberFormat="1" applyFont="1" applyAlignment="1">
      <alignment horizontal="left" vertical="top" wrapText="1"/>
    </xf>
    <xf numFmtId="0" fontId="22" fillId="0" borderId="0" xfId="0" applyFont="1" applyFill="1" applyAlignment="1">
      <alignment horizontal="left" vertical="top"/>
    </xf>
    <xf numFmtId="49" fontId="58" fillId="0" borderId="38" xfId="0" quotePrefix="1" applyNumberFormat="1" applyFont="1" applyFill="1" applyBorder="1" applyAlignment="1">
      <alignment vertical="center" wrapText="1"/>
    </xf>
    <xf numFmtId="49" fontId="76" fillId="0" borderId="38" xfId="0" applyNumberFormat="1" applyFont="1" applyFill="1" applyBorder="1" applyAlignment="1">
      <alignment vertical="center" wrapText="1"/>
    </xf>
    <xf numFmtId="0" fontId="5" fillId="0" borderId="0" xfId="0" applyFont="1" applyAlignment="1">
      <alignment horizontal="left" vertical="top"/>
    </xf>
    <xf numFmtId="0" fontId="11" fillId="0" borderId="0" xfId="0" applyFont="1" applyAlignment="1">
      <alignment horizontal="left"/>
    </xf>
    <xf numFmtId="0" fontId="41" fillId="0" borderId="0" xfId="13" applyFont="1" applyFill="1" applyAlignment="1" applyProtection="1">
      <alignment horizontal="left"/>
    </xf>
    <xf numFmtId="0" fontId="0" fillId="0" borderId="0" xfId="0" applyFill="1" applyAlignment="1">
      <alignment horizontal="left" vertical="top"/>
    </xf>
    <xf numFmtId="0" fontId="28" fillId="0" borderId="0" xfId="0" quotePrefix="1" applyFont="1" applyFill="1" applyAlignment="1">
      <alignment horizontal="left" vertical="top" indent="2"/>
    </xf>
    <xf numFmtId="0" fontId="8" fillId="0" borderId="0" xfId="0" applyFont="1" applyFill="1" applyBorder="1" applyAlignment="1">
      <alignment horizontal="left" readingOrder="1"/>
    </xf>
    <xf numFmtId="0" fontId="15" fillId="0" borderId="0" xfId="0" applyFont="1" applyFill="1" applyBorder="1" applyAlignment="1">
      <alignment horizontal="left" vertical="top" wrapText="1"/>
    </xf>
    <xf numFmtId="0" fontId="55" fillId="9" borderId="0" xfId="0" applyFont="1" applyFill="1" applyAlignment="1">
      <alignment horizontal="left"/>
    </xf>
  </cellXfs>
  <cellStyles count="23">
    <cellStyle name="Beobachtung" xfId="1" xr:uid="{00000000-0005-0000-0000-000000000000}"/>
    <cellStyle name="Beobachtung (2)" xfId="2" xr:uid="{00000000-0005-0000-0000-000001000000}"/>
    <cellStyle name="Beobachtung (3)" xfId="3" xr:uid="{00000000-0005-0000-0000-000002000000}"/>
    <cellStyle name="Beobachtung (alpha)" xfId="4" xr:uid="{00000000-0005-0000-0000-000003000000}"/>
    <cellStyle name="Beobachtung (F:CNTR_Code_WCHFL)" xfId="5" xr:uid="{00000000-0005-0000-0000-000004000000}"/>
    <cellStyle name="Beobachtung (F:CNTR_Code_WoutCHFL)" xfId="6" xr:uid="{00000000-0005-0000-0000-000005000000}"/>
    <cellStyle name="Beobachtung (gesperrt)" xfId="7" xr:uid="{00000000-0005-0000-0000-000006000000}"/>
    <cellStyle name="Beobachtung (inclZero)" xfId="8" xr:uid="{00000000-0005-0000-0000-000007000000}"/>
    <cellStyle name="Beobachtung (Total alpha)" xfId="9" xr:uid="{00000000-0005-0000-0000-000008000000}"/>
    <cellStyle name="Beobachtung (Total)" xfId="10" xr:uid="{00000000-0005-0000-0000-000009000000}"/>
    <cellStyle name="ColPos" xfId="11" xr:uid="{00000000-0005-0000-0000-00000A000000}"/>
    <cellStyle name="EmptyField" xfId="12" xr:uid="{00000000-0005-0000-0000-00000C000000}"/>
    <cellStyle name="Hyperlink 2" xfId="14" xr:uid="{00000000-0005-0000-0000-00000E000000}"/>
    <cellStyle name="Komma" xfId="15" builtinId="3"/>
    <cellStyle name="LinePos" xfId="16" xr:uid="{00000000-0005-0000-0000-00000F000000}"/>
    <cellStyle name="Link" xfId="13" builtinId="8" customBuiltin="1"/>
    <cellStyle name="NoObs" xfId="17" xr:uid="{00000000-0005-0000-0000-000010000000}"/>
    <cellStyle name="Prozent" xfId="18" builtinId="5"/>
    <cellStyle name="Standard" xfId="0" builtinId="0"/>
    <cellStyle name="Standard 2" xfId="19" xr:uid="{00000000-0005-0000-0000-000013000000}"/>
    <cellStyle name="TF_Box" xfId="20" xr:uid="{00000000-0005-0000-0000-000014000000}"/>
    <cellStyle name="Überschrift 5" xfId="21" xr:uid="{00000000-0005-0000-0000-000015000000}"/>
    <cellStyle name="ValMessage" xfId="22" xr:uid="{00000000-0005-0000-0000-000016000000}"/>
  </cellStyles>
  <dxfs count="40">
    <dxf>
      <fill>
        <patternFill>
          <bgColor theme="0" tint="-0.499984740745262"/>
        </patternFill>
      </fill>
    </dxf>
    <dxf>
      <font>
        <b/>
        <i val="0"/>
        <color theme="1"/>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B050"/>
      </font>
    </dxf>
    <dxf>
      <font>
        <b/>
        <i val="0"/>
        <color rgb="FF00B050"/>
      </font>
    </dxf>
    <dxf>
      <fill>
        <patternFill>
          <bgColor rgb="FFFFC000"/>
        </patternFill>
      </fill>
    </dxf>
    <dxf>
      <font>
        <b/>
        <i val="0"/>
        <color theme="1"/>
      </font>
      <fill>
        <patternFill>
          <bgColor rgb="FFFFC000"/>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FFC000"/>
        </patternFill>
      </fill>
    </dxf>
    <dxf>
      <fill>
        <patternFill>
          <bgColor rgb="FFFFC000"/>
        </patternFill>
      </fill>
    </dxf>
    <dxf>
      <font>
        <b/>
        <i val="0"/>
        <color rgb="FFFF0000"/>
      </font>
    </dxf>
    <dxf>
      <font>
        <b/>
        <i val="0"/>
        <color rgb="FFFF0000"/>
      </font>
    </dxf>
    <dxf>
      <fill>
        <patternFill>
          <bgColor rgb="FFFFC000"/>
        </patternFill>
      </fill>
    </dxf>
    <dxf>
      <fill>
        <patternFill>
          <bgColor rgb="FFFFFF00"/>
        </patternFill>
      </fill>
    </dxf>
    <dxf>
      <fill>
        <patternFill>
          <bgColor rgb="FFFF0000"/>
        </patternFill>
      </fill>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D$35" lockText="1" noThreeD="1"/>
</file>

<file path=xl/ctrlProps/ctrlProp11.xml><?xml version="1.0" encoding="utf-8"?>
<formControlPr xmlns="http://schemas.microsoft.com/office/spreadsheetml/2009/9/main" objectType="CheckBox" fmlaLink="$D$45" lockText="1" noThreeD="1"/>
</file>

<file path=xl/ctrlProps/ctrlProp12.xml><?xml version="1.0" encoding="utf-8"?>
<formControlPr xmlns="http://schemas.microsoft.com/office/spreadsheetml/2009/9/main" objectType="CheckBox" fmlaLink="$D$50" lockText="1" noThreeD="1"/>
</file>

<file path=xl/ctrlProps/ctrlProp13.xml><?xml version="1.0" encoding="utf-8"?>
<formControlPr xmlns="http://schemas.microsoft.com/office/spreadsheetml/2009/9/main" objectType="CheckBox" fmlaLink="$D$51" lockText="1" noThreeD="1"/>
</file>

<file path=xl/ctrlProps/ctrlProp14.xml><?xml version="1.0" encoding="utf-8"?>
<formControlPr xmlns="http://schemas.microsoft.com/office/spreadsheetml/2009/9/main" objectType="CheckBox" fmlaLink="$D$52" lockText="1" noThreeD="1"/>
</file>

<file path=xl/ctrlProps/ctrlProp15.xml><?xml version="1.0" encoding="utf-8"?>
<formControlPr xmlns="http://schemas.microsoft.com/office/spreadsheetml/2009/9/main" objectType="CheckBox" fmlaLink="$D$53" lockText="1" noThreeD="1"/>
</file>

<file path=xl/ctrlProps/ctrlProp16.xml><?xml version="1.0" encoding="utf-8"?>
<formControlPr xmlns="http://schemas.microsoft.com/office/spreadsheetml/2009/9/main" objectType="CheckBox" fmlaLink="$D$59" lockText="1" noThreeD="1"/>
</file>

<file path=xl/ctrlProps/ctrlProp17.xml><?xml version="1.0" encoding="utf-8"?>
<formControlPr xmlns="http://schemas.microsoft.com/office/spreadsheetml/2009/9/main" objectType="CheckBox" fmlaLink="$D$58" lockText="1" noThreeD="1"/>
</file>

<file path=xl/ctrlProps/ctrlProp2.xml><?xml version="1.0" encoding="utf-8"?>
<formControlPr xmlns="http://schemas.microsoft.com/office/spreadsheetml/2009/9/main" objectType="CheckBox" fmlaLink="$H$32" lockText="1"/>
</file>

<file path=xl/ctrlProps/ctrlProp3.xml><?xml version="1.0" encoding="utf-8"?>
<formControlPr xmlns="http://schemas.microsoft.com/office/spreadsheetml/2009/9/main" objectType="CheckBox" fmlaLink="$H$34" lockText="1"/>
</file>

<file path=xl/ctrlProps/ctrlProp4.xml><?xml version="1.0" encoding="utf-8"?>
<formControlPr xmlns="http://schemas.microsoft.com/office/spreadsheetml/2009/9/main" objectType="CheckBox" fmlaLink="$H$35" lockText="1"/>
</file>

<file path=xl/ctrlProps/ctrlProp5.xml><?xml version="1.0" encoding="utf-8"?>
<formControlPr xmlns="http://schemas.microsoft.com/office/spreadsheetml/2009/9/main" objectType="CheckBox" fmlaLink="$H$36" lockText="1"/>
</file>

<file path=xl/ctrlProps/ctrlProp6.xml><?xml version="1.0" encoding="utf-8"?>
<formControlPr xmlns="http://schemas.microsoft.com/office/spreadsheetml/2009/9/main" objectType="CheckBox" fmlaLink="$H$37" lockText="1"/>
</file>

<file path=xl/ctrlProps/ctrlProp7.xml><?xml version="1.0" encoding="utf-8"?>
<formControlPr xmlns="http://schemas.microsoft.com/office/spreadsheetml/2009/9/main" objectType="CheckBox" fmlaLink="$H$33" lockText="1"/>
</file>

<file path=xl/ctrlProps/ctrlProp8.xml><?xml version="1.0" encoding="utf-8"?>
<formControlPr xmlns="http://schemas.microsoft.com/office/spreadsheetml/2009/9/main" objectType="CheckBox" fmlaLink="$D$44" lockText="1" noThreeD="1"/>
</file>

<file path=xl/ctrlProps/ctrlProp9.xml><?xml version="1.0" encoding="utf-8"?>
<formControlPr xmlns="http://schemas.microsoft.com/office/spreadsheetml/2009/9/main" objectType="CheckBox" fmlaLink="$D$34" lockText="1" noThreeD="1"/>
</file>

<file path=xl/drawings/_rels/drawing1.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Start!A1"/><Relationship Id="rId1" Type="http://schemas.openxmlformats.org/officeDocument/2006/relationships/image" Target="../media/image1.jpeg"/><Relationship Id="rId4" Type="http://schemas.openxmlformats.org/officeDocument/2006/relationships/hyperlink" Target="#Notes!A1"/></Relationships>
</file>

<file path=xl/drawings/_rels/drawing10.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6.jpeg"/><Relationship Id="rId5" Type="http://schemas.openxmlformats.org/officeDocument/2006/relationships/hyperlink" Target="#Notes!A1"/><Relationship Id="rId4" Type="http://schemas.openxmlformats.org/officeDocument/2006/relationships/hyperlink" Target="#Overview!A1"/></Relationships>
</file>

<file path=xl/drawings/_rels/drawing1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6.jpeg"/><Relationship Id="rId5" Type="http://schemas.openxmlformats.org/officeDocument/2006/relationships/hyperlink" Target="#Notes!A1"/><Relationship Id="rId4" Type="http://schemas.openxmlformats.org/officeDocument/2006/relationships/hyperlink" Target="#Overview!A1"/></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hyperlink" Target="#Start!A1"/><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hyperlink" Target="#Instructions!A1"/><Relationship Id="rId1" Type="http://schemas.openxmlformats.org/officeDocument/2006/relationships/image" Target="../media/image7.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hyperlink" Target="#Overview!A1"/><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uctions!A1"/><Relationship Id="rId1" Type="http://schemas.openxmlformats.org/officeDocument/2006/relationships/image" Target="../media/image19.jpeg"/><Relationship Id="rId6" Type="http://schemas.openxmlformats.org/officeDocument/2006/relationships/hyperlink" Target="#Instructions!A1"/><Relationship Id="rId5" Type="http://schemas.openxmlformats.org/officeDocument/2006/relationships/hyperlink" Target="#Notes!A1"/><Relationship Id="rId4" Type="http://schemas.openxmlformats.org/officeDocument/2006/relationships/hyperlink" Target="#Overview!A1"/></Relationships>
</file>

<file path=xl/drawings/_rels/drawing14.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Start!A1"/><Relationship Id="rId1" Type="http://schemas.openxmlformats.org/officeDocument/2006/relationships/hyperlink" Target="#Instructions!A1"/><Relationship Id="rId5" Type="http://schemas.openxmlformats.org/officeDocument/2006/relationships/image" Target="../media/image6.jpeg"/><Relationship Id="rId4" Type="http://schemas.openxmlformats.org/officeDocument/2006/relationships/hyperlink" Target="#Notes!A1"/></Relationships>
</file>

<file path=xl/drawings/_rels/drawing2.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Instructions!A1"/><Relationship Id="rId1" Type="http://schemas.openxmlformats.org/officeDocument/2006/relationships/image" Target="../media/image2.jpeg"/><Relationship Id="rId4" Type="http://schemas.openxmlformats.org/officeDocument/2006/relationships/hyperlink" Target="#Notes!A1"/></Relationships>
</file>

<file path=xl/drawings/_rels/drawing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uctions!A1"/><Relationship Id="rId1" Type="http://schemas.openxmlformats.org/officeDocument/2006/relationships/image" Target="../media/image3.jpeg"/><Relationship Id="rId6" Type="http://schemas.openxmlformats.org/officeDocument/2006/relationships/hyperlink" Target="#Instructions!A1"/><Relationship Id="rId5" Type="http://schemas.openxmlformats.org/officeDocument/2006/relationships/hyperlink" Target="#Notes!A1"/><Relationship Id="rId4" Type="http://schemas.openxmlformats.org/officeDocument/2006/relationships/hyperlink" Target="#Overview!A1"/></Relationships>
</file>

<file path=xl/drawings/_rels/drawing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3.jpeg"/><Relationship Id="rId4" Type="http://schemas.openxmlformats.org/officeDocument/2006/relationships/hyperlink" Target="#Note_3"/></Relationships>
</file>

<file path=xl/drawings/_rels/drawing5.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6.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5.jpeg"/><Relationship Id="rId5" Type="http://schemas.openxmlformats.org/officeDocument/2006/relationships/hyperlink" Target="#Notes!A1"/><Relationship Id="rId4" Type="http://schemas.openxmlformats.org/officeDocument/2006/relationships/hyperlink" Target="#Overview!A1"/></Relationships>
</file>

<file path=xl/drawings/_rels/drawing7.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6.jpeg"/><Relationship Id="rId5" Type="http://schemas.openxmlformats.org/officeDocument/2006/relationships/hyperlink" Target="#Notes!A1"/><Relationship Id="rId4" Type="http://schemas.openxmlformats.org/officeDocument/2006/relationships/hyperlink" Target="#Overview!A1"/></Relationships>
</file>

<file path=xl/drawings/_rels/drawing8.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6.jpeg"/><Relationship Id="rId5" Type="http://schemas.openxmlformats.org/officeDocument/2006/relationships/hyperlink" Target="#Notes!A1"/><Relationship Id="rId4" Type="http://schemas.openxmlformats.org/officeDocument/2006/relationships/hyperlink" Target="#Overview!A1"/></Relationships>
</file>

<file path=xl/drawings/_rels/drawing9.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6.jpeg"/><Relationship Id="rId5" Type="http://schemas.openxmlformats.org/officeDocument/2006/relationships/hyperlink" Target="#Notes!A1"/><Relationship Id="rId4"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040" name="Grafik 8" descr="SNB_LOGO_46_RGB.jpg">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371479</xdr:colOff>
      <xdr:row>2</xdr:row>
      <xdr:rowOff>28573</xdr:rowOff>
    </xdr:from>
    <xdr:to>
      <xdr:col>11</xdr:col>
      <xdr:colOff>894679</xdr:colOff>
      <xdr:row>3</xdr:row>
      <xdr:rowOff>131331</xdr:rowOff>
    </xdr:to>
    <xdr:sp macro="" textlink="">
      <xdr:nvSpPr>
        <xdr:cNvPr id="5" name="Rahmen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bwMode="auto">
        <a:xfrm>
          <a:off x="7753354" y="390523"/>
          <a:ext cx="1285200" cy="2646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10</xdr:col>
      <xdr:colOff>371479</xdr:colOff>
      <xdr:row>3</xdr:row>
      <xdr:rowOff>131331</xdr:rowOff>
    </xdr:from>
    <xdr:to>
      <xdr:col>11</xdr:col>
      <xdr:colOff>894679</xdr:colOff>
      <xdr:row>4</xdr:row>
      <xdr:rowOff>204680</xdr:rowOff>
    </xdr:to>
    <xdr:sp macro="" textlink="">
      <xdr:nvSpPr>
        <xdr:cNvPr id="6" name="Rahmen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bwMode="auto">
        <a:xfrm>
          <a:off x="7753354" y="655206"/>
          <a:ext cx="1285200" cy="23527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10</xdr:col>
      <xdr:colOff>371479</xdr:colOff>
      <xdr:row>4</xdr:row>
      <xdr:rowOff>204680</xdr:rowOff>
    </xdr:from>
    <xdr:to>
      <xdr:col>11</xdr:col>
      <xdr:colOff>894679</xdr:colOff>
      <xdr:row>6</xdr:row>
      <xdr:rowOff>2361</xdr:rowOff>
    </xdr:to>
    <xdr:sp macro="" textlink="">
      <xdr:nvSpPr>
        <xdr:cNvPr id="7" name="Rahmen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bwMode="auto">
        <a:xfrm>
          <a:off x="7753354" y="890480"/>
          <a:ext cx="1285200" cy="25488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6207" name="Grafik 8" descr="SNB_LOGO_46_RGB.jpg">
          <a:extLst>
            <a:ext uri="{FF2B5EF4-FFF2-40B4-BE49-F238E27FC236}">
              <a16:creationId xmlns:a16="http://schemas.microsoft.com/office/drawing/2014/main" id="{00000000-0008-0000-0900-00000F1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4</xdr:row>
      <xdr:rowOff>75875</xdr:rowOff>
    </xdr:to>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bwMode="auto">
        <a:xfrm>
          <a:off x="314325" y="812009"/>
          <a:ext cx="128996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0</xdr:colOff>
      <xdr:row>4</xdr:row>
      <xdr:rowOff>75875</xdr:rowOff>
    </xdr:from>
    <xdr:to>
      <xdr:col>2</xdr:col>
      <xdr:colOff>594638</xdr:colOff>
      <xdr:row>4</xdr:row>
      <xdr:rowOff>380142</xdr:rowOff>
    </xdr:to>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900-00000E000000}"/>
            </a:ext>
          </a:extLst>
        </xdr:cNvPr>
        <xdr:cNvSpPr/>
      </xdr:nvSpPr>
      <xdr:spPr bwMode="auto">
        <a:xfrm>
          <a:off x="314325" y="1104575"/>
          <a:ext cx="1289963" cy="3042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0</xdr:colOff>
      <xdr:row>4</xdr:row>
      <xdr:rowOff>380142</xdr:rowOff>
    </xdr:from>
    <xdr:to>
      <xdr:col>2</xdr:col>
      <xdr:colOff>594638</xdr:colOff>
      <xdr:row>6</xdr:row>
      <xdr:rowOff>5958</xdr:rowOff>
    </xdr:to>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900-00000F000000}"/>
            </a:ext>
          </a:extLst>
        </xdr:cNvPr>
        <xdr:cNvSpPr/>
      </xdr:nvSpPr>
      <xdr:spPr bwMode="auto">
        <a:xfrm>
          <a:off x="314325" y="1408842"/>
          <a:ext cx="128996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0</xdr:colOff>
      <xdr:row>6</xdr:row>
      <xdr:rowOff>5956</xdr:rowOff>
    </xdr:from>
    <xdr:to>
      <xdr:col>2</xdr:col>
      <xdr:colOff>594638</xdr:colOff>
      <xdr:row>7</xdr:row>
      <xdr:rowOff>69922</xdr:rowOff>
    </xdr:to>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900-000010000000}"/>
            </a:ext>
          </a:extLst>
        </xdr:cNvPr>
        <xdr:cNvSpPr/>
      </xdr:nvSpPr>
      <xdr:spPr bwMode="auto">
        <a:xfrm>
          <a:off x="314325" y="1701406"/>
          <a:ext cx="1289963" cy="29256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7231" name="Grafik 8" descr="SNB_LOGO_46_RGB.jpg">
          <a:extLst>
            <a:ext uri="{FF2B5EF4-FFF2-40B4-BE49-F238E27FC236}">
              <a16:creationId xmlns:a16="http://schemas.microsoft.com/office/drawing/2014/main" id="{00000000-0008-0000-0A00-00000F1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14288</xdr:colOff>
      <xdr:row>3</xdr:row>
      <xdr:rowOff>9533</xdr:rowOff>
    </xdr:from>
    <xdr:to>
      <xdr:col>2</xdr:col>
      <xdr:colOff>608926</xdr:colOff>
      <xdr:row>4</xdr:row>
      <xdr:rowOff>75267</xdr:rowOff>
    </xdr:to>
    <xdr:sp macro="" textlink="">
      <xdr:nvSpPr>
        <xdr:cNvPr id="9" name="Rahmen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bwMode="auto">
        <a:xfrm>
          <a:off x="328613" y="809633"/>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14288</xdr:colOff>
      <xdr:row>4</xdr:row>
      <xdr:rowOff>75267</xdr:rowOff>
    </xdr:from>
    <xdr:to>
      <xdr:col>2</xdr:col>
      <xdr:colOff>608926</xdr:colOff>
      <xdr:row>5</xdr:row>
      <xdr:rowOff>152774</xdr:rowOff>
    </xdr:to>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A00-00000A000000}"/>
            </a:ext>
          </a:extLst>
        </xdr:cNvPr>
        <xdr:cNvSpPr/>
      </xdr:nvSpPr>
      <xdr:spPr bwMode="auto">
        <a:xfrm>
          <a:off x="328613" y="1103967"/>
          <a:ext cx="1289963"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14288</xdr:colOff>
      <xdr:row>5</xdr:row>
      <xdr:rowOff>152774</xdr:rowOff>
    </xdr:from>
    <xdr:to>
      <xdr:col>2</xdr:col>
      <xdr:colOff>608926</xdr:colOff>
      <xdr:row>6</xdr:row>
      <xdr:rowOff>218508</xdr:rowOff>
    </xdr:to>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A00-00000B000000}"/>
            </a:ext>
          </a:extLst>
        </xdr:cNvPr>
        <xdr:cNvSpPr/>
      </xdr:nvSpPr>
      <xdr:spPr bwMode="auto">
        <a:xfrm>
          <a:off x="328613" y="1410074"/>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14288</xdr:colOff>
      <xdr:row>6</xdr:row>
      <xdr:rowOff>218506</xdr:rowOff>
    </xdr:from>
    <xdr:to>
      <xdr:col>2</xdr:col>
      <xdr:colOff>608926</xdr:colOff>
      <xdr:row>8</xdr:row>
      <xdr:rowOff>55640</xdr:rowOff>
    </xdr:to>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A00-00000C000000}"/>
            </a:ext>
          </a:extLst>
        </xdr:cNvPr>
        <xdr:cNvSpPr/>
      </xdr:nvSpPr>
      <xdr:spPr bwMode="auto">
        <a:xfrm>
          <a:off x="328613" y="1704406"/>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42859</xdr:colOff>
      <xdr:row>0</xdr:row>
      <xdr:rowOff>52387</xdr:rowOff>
    </xdr:from>
    <xdr:to>
      <xdr:col>3</xdr:col>
      <xdr:colOff>270653</xdr:colOff>
      <xdr:row>1</xdr:row>
      <xdr:rowOff>457969</xdr:rowOff>
    </xdr:to>
    <xdr:pic>
      <xdr:nvPicPr>
        <xdr:cNvPr id="138273" name="Grafik 8" descr="SNB_LOGO_46_RGB.jpg">
          <a:extLst>
            <a:ext uri="{FF2B5EF4-FFF2-40B4-BE49-F238E27FC236}">
              <a16:creationId xmlns:a16="http://schemas.microsoft.com/office/drawing/2014/main" id="{00000000-0008-0000-0B00-0000211C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85734" y="52387"/>
          <a:ext cx="1573200" cy="607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2638425</xdr:colOff>
      <xdr:row>1</xdr:row>
      <xdr:rowOff>152400</xdr:rowOff>
    </xdr:from>
    <xdr:to>
      <xdr:col>11</xdr:col>
      <xdr:colOff>0</xdr:colOff>
      <xdr:row>1</xdr:row>
      <xdr:rowOff>400050</xdr:rowOff>
    </xdr:to>
    <xdr:sp macro="" textlink="">
      <xdr:nvSpPr>
        <xdr:cNvPr id="19" name="Rahmen 18">
          <a:hlinkClick xmlns:r="http://schemas.openxmlformats.org/officeDocument/2006/relationships" r:id="rId2"/>
          <a:extLst>
            <a:ext uri="{FF2B5EF4-FFF2-40B4-BE49-F238E27FC236}">
              <a16:creationId xmlns:a16="http://schemas.microsoft.com/office/drawing/2014/main" id="{00000000-0008-0000-0B00-000013000000}"/>
            </a:ext>
          </a:extLst>
        </xdr:cNvPr>
        <xdr:cNvSpPr/>
      </xdr:nvSpPr>
      <xdr:spPr bwMode="auto">
        <a:xfrm>
          <a:off x="9144000" y="352425"/>
          <a:ext cx="122872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8</xdr:col>
      <xdr:colOff>2638425</xdr:colOff>
      <xdr:row>1</xdr:row>
      <xdr:rowOff>400050</xdr:rowOff>
    </xdr:from>
    <xdr:to>
      <xdr:col>11</xdr:col>
      <xdr:colOff>0</xdr:colOff>
      <xdr:row>1</xdr:row>
      <xdr:rowOff>657225</xdr:rowOff>
    </xdr:to>
    <xdr:sp macro="" textlink="">
      <xdr:nvSpPr>
        <xdr:cNvPr id="20" name="Rahmen 19">
          <a:hlinkClick xmlns:r="http://schemas.openxmlformats.org/officeDocument/2006/relationships" r:id="rId3"/>
          <a:extLst>
            <a:ext uri="{FF2B5EF4-FFF2-40B4-BE49-F238E27FC236}">
              <a16:creationId xmlns:a16="http://schemas.microsoft.com/office/drawing/2014/main" id="{00000000-0008-0000-0B00-000014000000}"/>
            </a:ext>
          </a:extLst>
        </xdr:cNvPr>
        <xdr:cNvSpPr/>
      </xdr:nvSpPr>
      <xdr:spPr bwMode="auto">
        <a:xfrm>
          <a:off x="9144000" y="600075"/>
          <a:ext cx="1228725"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8</xdr:col>
      <xdr:colOff>2638425</xdr:colOff>
      <xdr:row>1</xdr:row>
      <xdr:rowOff>657225</xdr:rowOff>
    </xdr:from>
    <xdr:to>
      <xdr:col>11</xdr:col>
      <xdr:colOff>0</xdr:colOff>
      <xdr:row>2</xdr:row>
      <xdr:rowOff>190500</xdr:rowOff>
    </xdr:to>
    <xdr:sp macro="" textlink="">
      <xdr:nvSpPr>
        <xdr:cNvPr id="21" name="Rahmen 20">
          <a:hlinkClick xmlns:r="http://schemas.openxmlformats.org/officeDocument/2006/relationships" r:id="rId4"/>
          <a:extLst>
            <a:ext uri="{FF2B5EF4-FFF2-40B4-BE49-F238E27FC236}">
              <a16:creationId xmlns:a16="http://schemas.microsoft.com/office/drawing/2014/main" id="{00000000-0008-0000-0B00-000015000000}"/>
            </a:ext>
          </a:extLst>
        </xdr:cNvPr>
        <xdr:cNvSpPr/>
      </xdr:nvSpPr>
      <xdr:spPr bwMode="auto">
        <a:xfrm>
          <a:off x="9144000" y="857250"/>
          <a:ext cx="122872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editAs="oneCell">
    <xdr:from>
      <xdr:col>2</xdr:col>
      <xdr:colOff>142875</xdr:colOff>
      <xdr:row>39</xdr:row>
      <xdr:rowOff>19050</xdr:rowOff>
    </xdr:from>
    <xdr:to>
      <xdr:col>6</xdr:col>
      <xdr:colOff>925003</xdr:colOff>
      <xdr:row>58</xdr:row>
      <xdr:rowOff>142877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2060"/>
        <a:stretch/>
      </xdr:blipFill>
      <xdr:spPr>
        <a:xfrm>
          <a:off x="1012031" y="9567863"/>
          <a:ext cx="5282691" cy="3290889"/>
        </a:xfrm>
        <a:prstGeom prst="rect">
          <a:avLst/>
        </a:prstGeom>
      </xdr:spPr>
    </xdr:pic>
    <xdr:clientData/>
  </xdr:twoCellAnchor>
  <xdr:twoCellAnchor editAs="oneCell">
    <xdr:from>
      <xdr:col>2</xdr:col>
      <xdr:colOff>59526</xdr:colOff>
      <xdr:row>84</xdr:row>
      <xdr:rowOff>71438</xdr:rowOff>
    </xdr:from>
    <xdr:to>
      <xdr:col>8</xdr:col>
      <xdr:colOff>2024720</xdr:colOff>
      <xdr:row>95</xdr:row>
      <xdr:rowOff>37875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8682" y="18799969"/>
          <a:ext cx="7596851" cy="1800000"/>
        </a:xfrm>
        <a:prstGeom prst="rect">
          <a:avLst/>
        </a:prstGeom>
      </xdr:spPr>
    </xdr:pic>
    <xdr:clientData/>
  </xdr:twoCellAnchor>
  <xdr:twoCellAnchor editAs="oneCell">
    <xdr:from>
      <xdr:col>1</xdr:col>
      <xdr:colOff>702470</xdr:colOff>
      <xdr:row>251</xdr:row>
      <xdr:rowOff>35721</xdr:rowOff>
    </xdr:from>
    <xdr:to>
      <xdr:col>8</xdr:col>
      <xdr:colOff>1172644</xdr:colOff>
      <xdr:row>283</xdr:row>
      <xdr:rowOff>152017</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45345" y="54471096"/>
          <a:ext cx="6828112" cy="5450296"/>
        </a:xfrm>
        <a:prstGeom prst="rect">
          <a:avLst/>
        </a:prstGeom>
      </xdr:spPr>
    </xdr:pic>
    <xdr:clientData/>
  </xdr:twoCellAnchor>
  <xdr:twoCellAnchor editAs="oneCell">
    <xdr:from>
      <xdr:col>1</xdr:col>
      <xdr:colOff>678649</xdr:colOff>
      <xdr:row>421</xdr:row>
      <xdr:rowOff>119060</xdr:rowOff>
    </xdr:from>
    <xdr:to>
      <xdr:col>7</xdr:col>
      <xdr:colOff>26886</xdr:colOff>
      <xdr:row>437</xdr:row>
      <xdr:rowOff>93374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21524" y="79450404"/>
          <a:ext cx="5575206" cy="2808000"/>
        </a:xfrm>
        <a:prstGeom prst="rect">
          <a:avLst/>
        </a:prstGeom>
      </xdr:spPr>
    </xdr:pic>
    <xdr:clientData/>
  </xdr:twoCellAnchor>
  <xdr:twoCellAnchor editAs="oneCell">
    <xdr:from>
      <xdr:col>1</xdr:col>
      <xdr:colOff>654846</xdr:colOff>
      <xdr:row>339</xdr:row>
      <xdr:rowOff>11910</xdr:rowOff>
    </xdr:from>
    <xdr:to>
      <xdr:col>7</xdr:col>
      <xdr:colOff>66553</xdr:colOff>
      <xdr:row>360</xdr:row>
      <xdr:rowOff>75473</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7721" y="64138973"/>
          <a:ext cx="5638676" cy="3564000"/>
        </a:xfrm>
        <a:prstGeom prst="rect">
          <a:avLst/>
        </a:prstGeom>
      </xdr:spPr>
    </xdr:pic>
    <xdr:clientData/>
  </xdr:twoCellAnchor>
  <xdr:twoCellAnchor editAs="oneCell">
    <xdr:from>
      <xdr:col>2</xdr:col>
      <xdr:colOff>35719</xdr:colOff>
      <xdr:row>379</xdr:row>
      <xdr:rowOff>11908</xdr:rowOff>
    </xdr:from>
    <xdr:to>
      <xdr:col>8</xdr:col>
      <xdr:colOff>335587</xdr:colOff>
      <xdr:row>413</xdr:row>
      <xdr:rowOff>4470</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4875" y="71306533"/>
          <a:ext cx="5931525" cy="5652000"/>
        </a:xfrm>
        <a:prstGeom prst="rect">
          <a:avLst/>
        </a:prstGeom>
      </xdr:spPr>
    </xdr:pic>
    <xdr:clientData/>
  </xdr:twoCellAnchor>
  <xdr:twoCellAnchor editAs="oneCell">
    <xdr:from>
      <xdr:col>1</xdr:col>
      <xdr:colOff>654842</xdr:colOff>
      <xdr:row>518</xdr:row>
      <xdr:rowOff>154774</xdr:rowOff>
    </xdr:from>
    <xdr:to>
      <xdr:col>7</xdr:col>
      <xdr:colOff>69044</xdr:colOff>
      <xdr:row>538</xdr:row>
      <xdr:rowOff>110055</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97717" y="101607930"/>
          <a:ext cx="5641171" cy="3420000"/>
        </a:xfrm>
        <a:prstGeom prst="rect">
          <a:avLst/>
        </a:prstGeom>
      </xdr:spPr>
    </xdr:pic>
    <xdr:clientData/>
  </xdr:twoCellAnchor>
  <xdr:twoCellAnchor editAs="oneCell">
    <xdr:from>
      <xdr:col>2</xdr:col>
      <xdr:colOff>59531</xdr:colOff>
      <xdr:row>557</xdr:row>
      <xdr:rowOff>11905</xdr:rowOff>
    </xdr:from>
    <xdr:to>
      <xdr:col>8</xdr:col>
      <xdr:colOff>2434842</xdr:colOff>
      <xdr:row>576</xdr:row>
      <xdr:rowOff>84841</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28687" y="110156624"/>
          <a:ext cx="8006968" cy="3240000"/>
        </a:xfrm>
        <a:prstGeom prst="rect">
          <a:avLst/>
        </a:prstGeom>
      </xdr:spPr>
    </xdr:pic>
    <xdr:clientData/>
  </xdr:twoCellAnchor>
  <xdr:twoCellAnchor editAs="oneCell">
    <xdr:from>
      <xdr:col>2</xdr:col>
      <xdr:colOff>11937</xdr:colOff>
      <xdr:row>286</xdr:row>
      <xdr:rowOff>23813</xdr:rowOff>
    </xdr:from>
    <xdr:to>
      <xdr:col>8</xdr:col>
      <xdr:colOff>1760626</xdr:colOff>
      <xdr:row>307</xdr:row>
      <xdr:rowOff>123375</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81093" y="52125563"/>
          <a:ext cx="7380346" cy="3600000"/>
        </a:xfrm>
        <a:prstGeom prst="rect">
          <a:avLst/>
        </a:prstGeom>
      </xdr:spPr>
    </xdr:pic>
    <xdr:clientData/>
  </xdr:twoCellAnchor>
  <xdr:twoCellAnchor editAs="oneCell">
    <xdr:from>
      <xdr:col>1</xdr:col>
      <xdr:colOff>654841</xdr:colOff>
      <xdr:row>450</xdr:row>
      <xdr:rowOff>119063</xdr:rowOff>
    </xdr:from>
    <xdr:to>
      <xdr:col>10</xdr:col>
      <xdr:colOff>270670</xdr:colOff>
      <xdr:row>488</xdr:row>
      <xdr:rowOff>84938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7716" y="85284469"/>
          <a:ext cx="9057485" cy="6300000"/>
        </a:xfrm>
        <a:prstGeom prst="rect">
          <a:avLst/>
        </a:prstGeom>
      </xdr:spPr>
    </xdr:pic>
    <xdr:clientData/>
  </xdr:twoCellAnchor>
  <xdr:twoCellAnchor>
    <xdr:from>
      <xdr:col>1</xdr:col>
      <xdr:colOff>631032</xdr:colOff>
      <xdr:row>119</xdr:row>
      <xdr:rowOff>0</xdr:rowOff>
    </xdr:from>
    <xdr:to>
      <xdr:col>6</xdr:col>
      <xdr:colOff>773906</xdr:colOff>
      <xdr:row>148</xdr:row>
      <xdr:rowOff>142874</xdr:rowOff>
    </xdr:to>
    <xdr:grpSp>
      <xdr:nvGrpSpPr>
        <xdr:cNvPr id="17" name="Gruppieren 16">
          <a:extLst>
            <a:ext uri="{FF2B5EF4-FFF2-40B4-BE49-F238E27FC236}">
              <a16:creationId xmlns:a16="http://schemas.microsoft.com/office/drawing/2014/main" id="{00000000-0008-0000-0B00-000011000000}"/>
            </a:ext>
          </a:extLst>
        </xdr:cNvPr>
        <xdr:cNvGrpSpPr/>
      </xdr:nvGrpSpPr>
      <xdr:grpSpPr>
        <a:xfrm>
          <a:off x="781845" y="25820688"/>
          <a:ext cx="5619749" cy="4921249"/>
          <a:chOff x="1952625" y="1028700"/>
          <a:chExt cx="5238757" cy="4800600"/>
        </a:xfrm>
      </xdr:grpSpPr>
      <xdr:sp macro="" textlink="">
        <xdr:nvSpPr>
          <xdr:cNvPr id="18" name="AutoShape 3">
            <a:extLst>
              <a:ext uri="{FF2B5EF4-FFF2-40B4-BE49-F238E27FC236}">
                <a16:creationId xmlns:a16="http://schemas.microsoft.com/office/drawing/2014/main" id="{00000000-0008-0000-0B00-000012000000}"/>
              </a:ext>
            </a:extLst>
          </xdr:cNvPr>
          <xdr:cNvSpPr>
            <a:spLocks noChangeAspect="1" noChangeArrowheads="1" noTextEdit="1"/>
          </xdr:cNvSpPr>
        </xdr:nvSpPr>
        <xdr:spPr bwMode="auto">
          <a:xfrm>
            <a:off x="1952625" y="1028700"/>
            <a:ext cx="5238757"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2" name="Rectangle 5">
            <a:extLst>
              <a:ext uri="{FF2B5EF4-FFF2-40B4-BE49-F238E27FC236}">
                <a16:creationId xmlns:a16="http://schemas.microsoft.com/office/drawing/2014/main" id="{00000000-0008-0000-0B00-000016000000}"/>
              </a:ext>
            </a:extLst>
          </xdr:cNvPr>
          <xdr:cNvSpPr>
            <a:spLocks noChangeArrowheads="1"/>
          </xdr:cNvSpPr>
        </xdr:nvSpPr>
        <xdr:spPr bwMode="auto">
          <a:xfrm>
            <a:off x="3025776" y="3014663"/>
            <a:ext cx="989014"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3" name="Rectangle 6">
            <a:extLst>
              <a:ext uri="{FF2B5EF4-FFF2-40B4-BE49-F238E27FC236}">
                <a16:creationId xmlns:a16="http://schemas.microsoft.com/office/drawing/2014/main" id="{00000000-0008-0000-0B00-000017000000}"/>
              </a:ext>
            </a:extLst>
          </xdr:cNvPr>
          <xdr:cNvSpPr>
            <a:spLocks noChangeArrowheads="1"/>
          </xdr:cNvSpPr>
        </xdr:nvSpPr>
        <xdr:spPr bwMode="auto">
          <a:xfrm>
            <a:off x="3516315" y="3019425"/>
            <a:ext cx="9525" cy="319088"/>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4" name="Rectangle 7">
            <a:extLst>
              <a:ext uri="{FF2B5EF4-FFF2-40B4-BE49-F238E27FC236}">
                <a16:creationId xmlns:a16="http://schemas.microsoft.com/office/drawing/2014/main" id="{00000000-0008-0000-0B00-000018000000}"/>
              </a:ext>
            </a:extLst>
          </xdr:cNvPr>
          <xdr:cNvSpPr>
            <a:spLocks noChangeArrowheads="1"/>
          </xdr:cNvSpPr>
        </xdr:nvSpPr>
        <xdr:spPr bwMode="auto">
          <a:xfrm>
            <a:off x="4667254" y="2284413"/>
            <a:ext cx="298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5" name="Rectangle 8">
            <a:extLst>
              <a:ext uri="{FF2B5EF4-FFF2-40B4-BE49-F238E27FC236}">
                <a16:creationId xmlns:a16="http://schemas.microsoft.com/office/drawing/2014/main" id="{00000000-0008-0000-0B00-000019000000}"/>
              </a:ext>
            </a:extLst>
          </xdr:cNvPr>
          <xdr:cNvSpPr>
            <a:spLocks noChangeArrowheads="1"/>
          </xdr:cNvSpPr>
        </xdr:nvSpPr>
        <xdr:spPr bwMode="auto">
          <a:xfrm>
            <a:off x="3151869" y="2355850"/>
            <a:ext cx="3635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100%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6" name="Rectangle 9">
            <a:extLst>
              <a:ext uri="{FF2B5EF4-FFF2-40B4-BE49-F238E27FC236}">
                <a16:creationId xmlns:a16="http://schemas.microsoft.com/office/drawing/2014/main" id="{00000000-0008-0000-0B00-00001A000000}"/>
              </a:ext>
            </a:extLst>
          </xdr:cNvPr>
          <xdr:cNvSpPr>
            <a:spLocks noChangeArrowheads="1"/>
          </xdr:cNvSpPr>
        </xdr:nvSpPr>
        <xdr:spPr bwMode="auto">
          <a:xfrm>
            <a:off x="3608390" y="1765300"/>
            <a:ext cx="46037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200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7" name="Freeform 10">
            <a:extLst>
              <a:ext uri="{FF2B5EF4-FFF2-40B4-BE49-F238E27FC236}">
                <a16:creationId xmlns:a16="http://schemas.microsoft.com/office/drawing/2014/main" id="{00000000-0008-0000-0B00-00001B000000}"/>
              </a:ext>
            </a:extLst>
          </xdr:cNvPr>
          <xdr:cNvSpPr>
            <a:spLocks noEditPoints="1"/>
          </xdr:cNvSpPr>
        </xdr:nvSpPr>
        <xdr:spPr bwMode="auto">
          <a:xfrm>
            <a:off x="2592388" y="1090613"/>
            <a:ext cx="1849440" cy="1028700"/>
          </a:xfrm>
          <a:custGeom>
            <a:avLst/>
            <a:gdLst>
              <a:gd name="T0" fmla="*/ 0 w 3168"/>
              <a:gd name="T1" fmla="*/ 16 h 1728"/>
              <a:gd name="T2" fmla="*/ 16 w 3168"/>
              <a:gd name="T3" fmla="*/ 0 h 1728"/>
              <a:gd name="T4" fmla="*/ 3152 w 3168"/>
              <a:gd name="T5" fmla="*/ 0 h 1728"/>
              <a:gd name="T6" fmla="*/ 3168 w 3168"/>
              <a:gd name="T7" fmla="*/ 16 h 1728"/>
              <a:gd name="T8" fmla="*/ 3168 w 3168"/>
              <a:gd name="T9" fmla="*/ 1712 h 1728"/>
              <a:gd name="T10" fmla="*/ 3152 w 3168"/>
              <a:gd name="T11" fmla="*/ 1728 h 1728"/>
              <a:gd name="T12" fmla="*/ 16 w 3168"/>
              <a:gd name="T13" fmla="*/ 1728 h 1728"/>
              <a:gd name="T14" fmla="*/ 0 w 3168"/>
              <a:gd name="T15" fmla="*/ 1712 h 1728"/>
              <a:gd name="T16" fmla="*/ 0 w 3168"/>
              <a:gd name="T17" fmla="*/ 16 h 1728"/>
              <a:gd name="T18" fmla="*/ 32 w 3168"/>
              <a:gd name="T19" fmla="*/ 1712 h 1728"/>
              <a:gd name="T20" fmla="*/ 16 w 3168"/>
              <a:gd name="T21" fmla="*/ 1696 h 1728"/>
              <a:gd name="T22" fmla="*/ 3152 w 3168"/>
              <a:gd name="T23" fmla="*/ 1696 h 1728"/>
              <a:gd name="T24" fmla="*/ 3136 w 3168"/>
              <a:gd name="T25" fmla="*/ 1712 h 1728"/>
              <a:gd name="T26" fmla="*/ 3136 w 3168"/>
              <a:gd name="T27" fmla="*/ 16 h 1728"/>
              <a:gd name="T28" fmla="*/ 3152 w 3168"/>
              <a:gd name="T29" fmla="*/ 32 h 1728"/>
              <a:gd name="T30" fmla="*/ 16 w 3168"/>
              <a:gd name="T31" fmla="*/ 32 h 1728"/>
              <a:gd name="T32" fmla="*/ 32 w 3168"/>
              <a:gd name="T33" fmla="*/ 16 h 1728"/>
              <a:gd name="T34" fmla="*/ 32 w 3168"/>
              <a:gd name="T35" fmla="*/ 1712 h 17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68" h="1728">
                <a:moveTo>
                  <a:pt x="0" y="16"/>
                </a:moveTo>
                <a:cubicBezTo>
                  <a:pt x="0" y="8"/>
                  <a:pt x="8" y="0"/>
                  <a:pt x="16" y="0"/>
                </a:cubicBezTo>
                <a:lnTo>
                  <a:pt x="3152" y="0"/>
                </a:lnTo>
                <a:cubicBezTo>
                  <a:pt x="3161" y="0"/>
                  <a:pt x="3168" y="8"/>
                  <a:pt x="3168" y="16"/>
                </a:cubicBezTo>
                <a:lnTo>
                  <a:pt x="3168" y="1712"/>
                </a:lnTo>
                <a:cubicBezTo>
                  <a:pt x="3168" y="1721"/>
                  <a:pt x="3161" y="1728"/>
                  <a:pt x="3152" y="1728"/>
                </a:cubicBezTo>
                <a:lnTo>
                  <a:pt x="16" y="1728"/>
                </a:lnTo>
                <a:cubicBezTo>
                  <a:pt x="8" y="1728"/>
                  <a:pt x="0" y="1721"/>
                  <a:pt x="0" y="1712"/>
                </a:cubicBezTo>
                <a:lnTo>
                  <a:pt x="0" y="16"/>
                </a:lnTo>
                <a:close/>
                <a:moveTo>
                  <a:pt x="32" y="1712"/>
                </a:moveTo>
                <a:lnTo>
                  <a:pt x="16" y="1696"/>
                </a:lnTo>
                <a:lnTo>
                  <a:pt x="3152" y="1696"/>
                </a:lnTo>
                <a:lnTo>
                  <a:pt x="3136" y="1712"/>
                </a:lnTo>
                <a:lnTo>
                  <a:pt x="3136" y="16"/>
                </a:lnTo>
                <a:lnTo>
                  <a:pt x="3152" y="32"/>
                </a:lnTo>
                <a:lnTo>
                  <a:pt x="16" y="32"/>
                </a:lnTo>
                <a:lnTo>
                  <a:pt x="32" y="16"/>
                </a:lnTo>
                <a:lnTo>
                  <a:pt x="32" y="1712"/>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28" name="Rectangle 11">
            <a:extLst>
              <a:ext uri="{FF2B5EF4-FFF2-40B4-BE49-F238E27FC236}">
                <a16:creationId xmlns:a16="http://schemas.microsoft.com/office/drawing/2014/main" id="{00000000-0008-0000-0B00-00001C000000}"/>
              </a:ext>
            </a:extLst>
          </xdr:cNvPr>
          <xdr:cNvSpPr>
            <a:spLocks noChangeArrowheads="1"/>
          </xdr:cNvSpPr>
        </xdr:nvSpPr>
        <xdr:spPr bwMode="auto">
          <a:xfrm>
            <a:off x="3068639" y="1162050"/>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9" name="Freeform 12">
            <a:extLst>
              <a:ext uri="{FF2B5EF4-FFF2-40B4-BE49-F238E27FC236}">
                <a16:creationId xmlns:a16="http://schemas.microsoft.com/office/drawing/2014/main" id="{00000000-0008-0000-0B00-00001D000000}"/>
              </a:ext>
            </a:extLst>
          </xdr:cNvPr>
          <xdr:cNvSpPr>
            <a:spLocks noEditPoints="1"/>
          </xdr:cNvSpPr>
        </xdr:nvSpPr>
        <xdr:spPr bwMode="auto">
          <a:xfrm>
            <a:off x="2592388" y="2690813"/>
            <a:ext cx="1849440" cy="866775"/>
          </a:xfrm>
          <a:custGeom>
            <a:avLst/>
            <a:gdLst>
              <a:gd name="T0" fmla="*/ 0 w 3168"/>
              <a:gd name="T1" fmla="*/ 8 h 1456"/>
              <a:gd name="T2" fmla="*/ 8 w 3168"/>
              <a:gd name="T3" fmla="*/ 0 h 1456"/>
              <a:gd name="T4" fmla="*/ 3160 w 3168"/>
              <a:gd name="T5" fmla="*/ 0 h 1456"/>
              <a:gd name="T6" fmla="*/ 3168 w 3168"/>
              <a:gd name="T7" fmla="*/ 8 h 1456"/>
              <a:gd name="T8" fmla="*/ 3168 w 3168"/>
              <a:gd name="T9" fmla="*/ 1448 h 1456"/>
              <a:gd name="T10" fmla="*/ 3160 w 3168"/>
              <a:gd name="T11" fmla="*/ 1456 h 1456"/>
              <a:gd name="T12" fmla="*/ 8 w 3168"/>
              <a:gd name="T13" fmla="*/ 1456 h 1456"/>
              <a:gd name="T14" fmla="*/ 0 w 3168"/>
              <a:gd name="T15" fmla="*/ 1448 h 1456"/>
              <a:gd name="T16" fmla="*/ 0 w 3168"/>
              <a:gd name="T17" fmla="*/ 8 h 1456"/>
              <a:gd name="T18" fmla="*/ 16 w 3168"/>
              <a:gd name="T19" fmla="*/ 1448 h 1456"/>
              <a:gd name="T20" fmla="*/ 8 w 3168"/>
              <a:gd name="T21" fmla="*/ 1440 h 1456"/>
              <a:gd name="T22" fmla="*/ 3160 w 3168"/>
              <a:gd name="T23" fmla="*/ 1440 h 1456"/>
              <a:gd name="T24" fmla="*/ 3152 w 3168"/>
              <a:gd name="T25" fmla="*/ 1448 h 1456"/>
              <a:gd name="T26" fmla="*/ 3152 w 3168"/>
              <a:gd name="T27" fmla="*/ 8 h 1456"/>
              <a:gd name="T28" fmla="*/ 3160 w 3168"/>
              <a:gd name="T29" fmla="*/ 16 h 1456"/>
              <a:gd name="T30" fmla="*/ 8 w 3168"/>
              <a:gd name="T31" fmla="*/ 16 h 1456"/>
              <a:gd name="T32" fmla="*/ 16 w 3168"/>
              <a:gd name="T33" fmla="*/ 8 h 1456"/>
              <a:gd name="T34" fmla="*/ 16 w 3168"/>
              <a:gd name="T35" fmla="*/ 1448 h 14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68" h="1456">
                <a:moveTo>
                  <a:pt x="0" y="8"/>
                </a:moveTo>
                <a:cubicBezTo>
                  <a:pt x="0" y="4"/>
                  <a:pt x="4" y="0"/>
                  <a:pt x="8" y="0"/>
                </a:cubicBezTo>
                <a:lnTo>
                  <a:pt x="3160" y="0"/>
                </a:lnTo>
                <a:cubicBezTo>
                  <a:pt x="3165" y="0"/>
                  <a:pt x="3168" y="4"/>
                  <a:pt x="3168" y="8"/>
                </a:cubicBezTo>
                <a:lnTo>
                  <a:pt x="3168" y="1448"/>
                </a:lnTo>
                <a:cubicBezTo>
                  <a:pt x="3168" y="1453"/>
                  <a:pt x="3165" y="1456"/>
                  <a:pt x="3160" y="1456"/>
                </a:cubicBezTo>
                <a:lnTo>
                  <a:pt x="8" y="1456"/>
                </a:lnTo>
                <a:cubicBezTo>
                  <a:pt x="4" y="1456"/>
                  <a:pt x="0" y="1453"/>
                  <a:pt x="0" y="1448"/>
                </a:cubicBezTo>
                <a:lnTo>
                  <a:pt x="0" y="8"/>
                </a:lnTo>
                <a:close/>
                <a:moveTo>
                  <a:pt x="16" y="1448"/>
                </a:moveTo>
                <a:lnTo>
                  <a:pt x="8" y="1440"/>
                </a:lnTo>
                <a:lnTo>
                  <a:pt x="3160" y="1440"/>
                </a:lnTo>
                <a:lnTo>
                  <a:pt x="3152" y="1448"/>
                </a:lnTo>
                <a:lnTo>
                  <a:pt x="3152" y="8"/>
                </a:lnTo>
                <a:lnTo>
                  <a:pt x="3160" y="16"/>
                </a:lnTo>
                <a:lnTo>
                  <a:pt x="8" y="16"/>
                </a:lnTo>
                <a:lnTo>
                  <a:pt x="16" y="8"/>
                </a:lnTo>
                <a:lnTo>
                  <a:pt x="16" y="1448"/>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30" name="Rectangle 13">
            <a:extLst>
              <a:ext uri="{FF2B5EF4-FFF2-40B4-BE49-F238E27FC236}">
                <a16:creationId xmlns:a16="http://schemas.microsoft.com/office/drawing/2014/main" id="{00000000-0008-0000-0B00-00001E000000}"/>
              </a:ext>
            </a:extLst>
          </xdr:cNvPr>
          <xdr:cNvSpPr>
            <a:spLocks noChangeArrowheads="1"/>
          </xdr:cNvSpPr>
        </xdr:nvSpPr>
        <xdr:spPr bwMode="auto">
          <a:xfrm>
            <a:off x="2859089" y="2719388"/>
            <a:ext cx="1360489"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Participation in resident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enterprise</a:t>
            </a:r>
            <a:r>
              <a:rPr kumimoji="0" lang="en-GB" sz="1000" b="0" i="0" u="none" strike="noStrike" cap="none" normalizeH="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1" name="Rectangle 14">
            <a:extLst>
              <a:ext uri="{FF2B5EF4-FFF2-40B4-BE49-F238E27FC236}">
                <a16:creationId xmlns:a16="http://schemas.microsoft.com/office/drawing/2014/main" id="{00000000-0008-0000-0B00-00001F000000}"/>
              </a:ext>
            </a:extLst>
          </xdr:cNvPr>
          <xdr:cNvSpPr>
            <a:spLocks noChangeArrowheads="1"/>
          </xdr:cNvSpPr>
        </xdr:nvSpPr>
        <xdr:spPr bwMode="auto">
          <a:xfrm>
            <a:off x="3749677" y="3754438"/>
            <a:ext cx="864019" cy="15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FF0000"/>
                </a:solidFill>
                <a:effectLst/>
                <a:latin typeface="Arial" pitchFamily="34" charset="0"/>
                <a:cs typeface="Arial" pitchFamily="34" charset="0"/>
              </a:rPr>
              <a:t>Resident group</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2" name="Rectangle 15">
            <a:extLst>
              <a:ext uri="{FF2B5EF4-FFF2-40B4-BE49-F238E27FC236}">
                <a16:creationId xmlns:a16="http://schemas.microsoft.com/office/drawing/2014/main" id="{00000000-0008-0000-0B00-000020000000}"/>
              </a:ext>
            </a:extLst>
          </xdr:cNvPr>
          <xdr:cNvSpPr>
            <a:spLocks noChangeArrowheads="1"/>
          </xdr:cNvSpPr>
        </xdr:nvSpPr>
        <xdr:spPr bwMode="auto">
          <a:xfrm>
            <a:off x="3608390" y="3106738"/>
            <a:ext cx="24923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3" name="Rectangle 16">
            <a:extLst>
              <a:ext uri="{FF2B5EF4-FFF2-40B4-BE49-F238E27FC236}">
                <a16:creationId xmlns:a16="http://schemas.microsoft.com/office/drawing/2014/main" id="{00000000-0008-0000-0B00-000021000000}"/>
              </a:ext>
            </a:extLst>
          </xdr:cNvPr>
          <xdr:cNvSpPr>
            <a:spLocks noChangeArrowheads="1"/>
          </xdr:cNvSpPr>
        </xdr:nvSpPr>
        <xdr:spPr bwMode="auto">
          <a:xfrm>
            <a:off x="3841753" y="3106738"/>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60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4" name="Rectangle 17">
            <a:extLst>
              <a:ext uri="{FF2B5EF4-FFF2-40B4-BE49-F238E27FC236}">
                <a16:creationId xmlns:a16="http://schemas.microsoft.com/office/drawing/2014/main" id="{00000000-0008-0000-0B00-000022000000}"/>
              </a:ext>
            </a:extLst>
          </xdr:cNvPr>
          <xdr:cNvSpPr>
            <a:spLocks noChangeArrowheads="1"/>
          </xdr:cNvSpPr>
        </xdr:nvSpPr>
        <xdr:spPr bwMode="auto">
          <a:xfrm>
            <a:off x="2125663" y="4454525"/>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5" name="Rectangle 18">
            <a:extLst>
              <a:ext uri="{FF2B5EF4-FFF2-40B4-BE49-F238E27FC236}">
                <a16:creationId xmlns:a16="http://schemas.microsoft.com/office/drawing/2014/main" id="{00000000-0008-0000-0B00-000023000000}"/>
              </a:ext>
            </a:extLst>
          </xdr:cNvPr>
          <xdr:cNvSpPr>
            <a:spLocks noChangeArrowheads="1"/>
          </xdr:cNvSpPr>
        </xdr:nvSpPr>
        <xdr:spPr bwMode="auto">
          <a:xfrm>
            <a:off x="4029078" y="4454525"/>
            <a:ext cx="2619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200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6" name="Rectangle 19">
            <a:extLst>
              <a:ext uri="{FF2B5EF4-FFF2-40B4-BE49-F238E27FC236}">
                <a16:creationId xmlns:a16="http://schemas.microsoft.com/office/drawing/2014/main" id="{00000000-0008-0000-0B00-000024000000}"/>
              </a:ext>
            </a:extLst>
          </xdr:cNvPr>
          <xdr:cNvSpPr>
            <a:spLocks noChangeArrowheads="1"/>
          </xdr:cNvSpPr>
        </xdr:nvSpPr>
        <xdr:spPr bwMode="auto">
          <a:xfrm>
            <a:off x="2154238" y="4683125"/>
            <a:ext cx="149225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+ 100% x participation</a:t>
            </a:r>
            <a:r>
              <a:rPr kumimoji="0" lang="en-GB" sz="1000" b="0" i="0" u="none" strike="noStrike" cap="none" normalizeH="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7" name="Rectangle 20">
            <a:extLst>
              <a:ext uri="{FF2B5EF4-FFF2-40B4-BE49-F238E27FC236}">
                <a16:creationId xmlns:a16="http://schemas.microsoft.com/office/drawing/2014/main" id="{00000000-0008-0000-0B00-000025000000}"/>
              </a:ext>
            </a:extLst>
          </xdr:cNvPr>
          <xdr:cNvSpPr>
            <a:spLocks noChangeArrowheads="1"/>
          </xdr:cNvSpPr>
        </xdr:nvSpPr>
        <xdr:spPr bwMode="auto">
          <a:xfrm>
            <a:off x="4103690" y="4683125"/>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60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8" name="Rectangle 22">
            <a:extLst>
              <a:ext uri="{FF2B5EF4-FFF2-40B4-BE49-F238E27FC236}">
                <a16:creationId xmlns:a16="http://schemas.microsoft.com/office/drawing/2014/main" id="{00000000-0008-0000-0B00-000026000000}"/>
              </a:ext>
            </a:extLst>
          </xdr:cNvPr>
          <xdr:cNvSpPr>
            <a:spLocks noChangeArrowheads="1"/>
          </xdr:cNvSpPr>
        </xdr:nvSpPr>
        <xdr:spPr bwMode="auto">
          <a:xfrm>
            <a:off x="2144713" y="4911725"/>
            <a:ext cx="1801815"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en-GB" sz="1000">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Book value of participation A1</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9" name="Rectangle 24">
            <a:extLst>
              <a:ext uri="{FF2B5EF4-FFF2-40B4-BE49-F238E27FC236}">
                <a16:creationId xmlns:a16="http://schemas.microsoft.com/office/drawing/2014/main" id="{00000000-0008-0000-0B00-000027000000}"/>
              </a:ext>
            </a:extLst>
          </xdr:cNvPr>
          <xdr:cNvSpPr>
            <a:spLocks noChangeArrowheads="1"/>
          </xdr:cNvSpPr>
        </xdr:nvSpPr>
        <xdr:spPr bwMode="auto">
          <a:xfrm>
            <a:off x="4032253" y="4911725"/>
            <a:ext cx="184150"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a:t>
            </a:r>
            <a:r>
              <a:rPr kumimoji="0" lang="de-DE" sz="1000" b="0" i="0" u="none" strike="noStrike" cap="none" normalizeH="0" baseline="0">
                <a:ln>
                  <a:noFill/>
                </a:ln>
                <a:solidFill>
                  <a:srgbClr val="000000"/>
                </a:solidFill>
                <a:effectLst/>
                <a:latin typeface="Arial" pitchFamily="34" charset="0"/>
                <a:cs typeface="Arial" pitchFamily="34" charset="0"/>
              </a:rPr>
              <a:t>45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0" name="Rectangle 25">
            <a:extLst>
              <a:ext uri="{FF2B5EF4-FFF2-40B4-BE49-F238E27FC236}">
                <a16:creationId xmlns:a16="http://schemas.microsoft.com/office/drawing/2014/main" id="{00000000-0008-0000-0B00-000028000000}"/>
              </a:ext>
            </a:extLst>
          </xdr:cNvPr>
          <xdr:cNvSpPr>
            <a:spLocks noChangeArrowheads="1"/>
          </xdr:cNvSpPr>
        </xdr:nvSpPr>
        <xdr:spPr bwMode="auto">
          <a:xfrm>
            <a:off x="2154238" y="5140325"/>
            <a:ext cx="137795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kumimoji="0" lang="de-DE" sz="1000" b="0" i="0" u="none" strike="noStrike" cap="none" normalizeH="0" baseline="0">
                <a:ln>
                  <a:noFill/>
                </a:ln>
                <a:solidFill>
                  <a:srgbClr val="000000"/>
                </a:solidFill>
                <a:effectLst/>
                <a:latin typeface="Arial" pitchFamily="34" charset="0"/>
                <a:cs typeface="Arial" pitchFamily="34" charset="0"/>
              </a:rPr>
              <a:t>+ 80% x </a:t>
            </a:r>
            <a:r>
              <a:rPr lang="en-GB" sz="1000">
                <a:solidFill>
                  <a:srgbClr val="000000"/>
                </a:solidFill>
                <a:latin typeface="Arial" pitchFamily="34" charset="0"/>
                <a:cs typeface="Arial" pitchFamily="34" charset="0"/>
              </a:rPr>
              <a:t>participation </a:t>
            </a:r>
            <a:r>
              <a:rPr kumimoji="0" lang="de-DE" sz="1000" b="0" i="0" u="none" strike="noStrike" cap="none" normalizeH="0" baseline="0">
                <a:ln>
                  <a:noFill/>
                </a:ln>
                <a:solidFill>
                  <a:srgbClr val="000000"/>
                </a:solidFill>
                <a:effectLst/>
                <a:latin typeface="Arial" pitchFamily="34" charset="0"/>
                <a:cs typeface="Arial" pitchFamily="34" charset="0"/>
              </a:rPr>
              <a:t>A2</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1" name="Rectangle 26">
            <a:extLst>
              <a:ext uri="{FF2B5EF4-FFF2-40B4-BE49-F238E27FC236}">
                <a16:creationId xmlns:a16="http://schemas.microsoft.com/office/drawing/2014/main" id="{00000000-0008-0000-0B00-000029000000}"/>
              </a:ext>
            </a:extLst>
          </xdr:cNvPr>
          <xdr:cNvSpPr>
            <a:spLocks noChangeArrowheads="1"/>
          </xdr:cNvSpPr>
        </xdr:nvSpPr>
        <xdr:spPr bwMode="auto">
          <a:xfrm>
            <a:off x="4098928" y="5140325"/>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40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2" name="Rectangle 28">
            <a:extLst>
              <a:ext uri="{FF2B5EF4-FFF2-40B4-BE49-F238E27FC236}">
                <a16:creationId xmlns:a16="http://schemas.microsoft.com/office/drawing/2014/main" id="{00000000-0008-0000-0B00-00002A000000}"/>
              </a:ext>
            </a:extLst>
          </xdr:cNvPr>
          <xdr:cNvSpPr>
            <a:spLocks noChangeArrowheads="1"/>
          </xdr:cNvSpPr>
        </xdr:nvSpPr>
        <xdr:spPr bwMode="auto">
          <a:xfrm>
            <a:off x="2138363" y="5368925"/>
            <a:ext cx="1790702"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 </a:t>
            </a:r>
            <a:r>
              <a:rPr lang="en-GB" sz="1000">
                <a:solidFill>
                  <a:srgbClr val="000000"/>
                </a:solidFill>
                <a:latin typeface="Arial" pitchFamily="34" charset="0"/>
                <a:cs typeface="Arial" pitchFamily="34" charset="0"/>
              </a:rPr>
              <a:t>Book value of participation</a:t>
            </a:r>
            <a:r>
              <a:rPr kumimoji="0" lang="de-DE" sz="1000" b="0" i="0" u="none" strike="noStrike" cap="none" normalizeH="0" baseline="0">
                <a:ln>
                  <a:noFill/>
                </a:ln>
                <a:solidFill>
                  <a:srgbClr val="000000"/>
                </a:solidFill>
                <a:effectLst/>
                <a:latin typeface="Arial" pitchFamily="34" charset="0"/>
                <a:cs typeface="Arial" pitchFamily="34" charset="0"/>
              </a:rPr>
              <a:t> A2</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3" name="Rectangle 30">
            <a:extLst>
              <a:ext uri="{FF2B5EF4-FFF2-40B4-BE49-F238E27FC236}">
                <a16:creationId xmlns:a16="http://schemas.microsoft.com/office/drawing/2014/main" id="{00000000-0008-0000-0B00-00002B000000}"/>
              </a:ext>
            </a:extLst>
          </xdr:cNvPr>
          <xdr:cNvSpPr>
            <a:spLocks noChangeArrowheads="1"/>
          </xdr:cNvSpPr>
        </xdr:nvSpPr>
        <xdr:spPr bwMode="auto">
          <a:xfrm>
            <a:off x="4032253" y="5368925"/>
            <a:ext cx="184150"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latin typeface="Arial" pitchFamily="34" charset="0"/>
                <a:cs typeface="Arial" pitchFamily="34" charset="0"/>
              </a:rPr>
              <a:t>-</a:t>
            </a:r>
            <a:r>
              <a:rPr kumimoji="0" lang="de-DE" sz="1000" b="0" i="0" u="none" strike="noStrike" cap="none" normalizeH="0" baseline="0">
                <a:ln>
                  <a:noFill/>
                </a:ln>
                <a:solidFill>
                  <a:srgbClr val="000000"/>
                </a:solidFill>
                <a:effectLst/>
                <a:latin typeface="Arial" pitchFamily="34" charset="0"/>
                <a:cs typeface="Arial" pitchFamily="34" charset="0"/>
              </a:rPr>
              <a:t>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4" name="Rectangle 31">
            <a:extLst>
              <a:ext uri="{FF2B5EF4-FFF2-40B4-BE49-F238E27FC236}">
                <a16:creationId xmlns:a16="http://schemas.microsoft.com/office/drawing/2014/main" id="{00000000-0008-0000-0B00-00002C000000}"/>
              </a:ext>
            </a:extLst>
          </xdr:cNvPr>
          <xdr:cNvSpPr>
            <a:spLocks noChangeArrowheads="1"/>
          </xdr:cNvSpPr>
        </xdr:nvSpPr>
        <xdr:spPr bwMode="auto">
          <a:xfrm>
            <a:off x="2125663" y="5597525"/>
            <a:ext cx="3460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Total</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5" name="Rectangle 32">
            <a:extLst>
              <a:ext uri="{FF2B5EF4-FFF2-40B4-BE49-F238E27FC236}">
                <a16:creationId xmlns:a16="http://schemas.microsoft.com/office/drawing/2014/main" id="{00000000-0008-0000-0B00-00002D000000}"/>
              </a:ext>
            </a:extLst>
          </xdr:cNvPr>
          <xdr:cNvSpPr>
            <a:spLocks noChangeArrowheads="1"/>
          </xdr:cNvSpPr>
        </xdr:nvSpPr>
        <xdr:spPr bwMode="auto">
          <a:xfrm>
            <a:off x="4033840" y="5597525"/>
            <a:ext cx="2619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225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6" name="Rectangle 33">
            <a:extLst>
              <a:ext uri="{FF2B5EF4-FFF2-40B4-BE49-F238E27FC236}">
                <a16:creationId xmlns:a16="http://schemas.microsoft.com/office/drawing/2014/main" id="{00000000-0008-0000-0B00-00002E000000}"/>
              </a:ext>
            </a:extLst>
          </xdr:cNvPr>
          <xdr:cNvSpPr>
            <a:spLocks noChangeArrowheads="1"/>
          </xdr:cNvSpPr>
        </xdr:nvSpPr>
        <xdr:spPr bwMode="auto">
          <a:xfrm>
            <a:off x="3025776" y="1319213"/>
            <a:ext cx="989014"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47" name="Rectangle 34">
            <a:extLst>
              <a:ext uri="{FF2B5EF4-FFF2-40B4-BE49-F238E27FC236}">
                <a16:creationId xmlns:a16="http://schemas.microsoft.com/office/drawing/2014/main" id="{00000000-0008-0000-0B00-00002F000000}"/>
              </a:ext>
            </a:extLst>
          </xdr:cNvPr>
          <xdr:cNvSpPr>
            <a:spLocks noChangeArrowheads="1"/>
          </xdr:cNvSpPr>
        </xdr:nvSpPr>
        <xdr:spPr bwMode="auto">
          <a:xfrm>
            <a:off x="3516315" y="1323975"/>
            <a:ext cx="9525" cy="576263"/>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48" name="Rectangle 35">
            <a:extLst>
              <a:ext uri="{FF2B5EF4-FFF2-40B4-BE49-F238E27FC236}">
                <a16:creationId xmlns:a16="http://schemas.microsoft.com/office/drawing/2014/main" id="{00000000-0008-0000-0B00-000030000000}"/>
              </a:ext>
            </a:extLst>
          </xdr:cNvPr>
          <xdr:cNvSpPr>
            <a:spLocks noChangeArrowheads="1"/>
          </xdr:cNvSpPr>
        </xdr:nvSpPr>
        <xdr:spPr bwMode="auto">
          <a:xfrm>
            <a:off x="2832101" y="3394075"/>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 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9" name="Rectangle 36">
            <a:extLst>
              <a:ext uri="{FF2B5EF4-FFF2-40B4-BE49-F238E27FC236}">
                <a16:creationId xmlns:a16="http://schemas.microsoft.com/office/drawing/2014/main" id="{00000000-0008-0000-0B00-000031000000}"/>
              </a:ext>
            </a:extLst>
          </xdr:cNvPr>
          <xdr:cNvSpPr>
            <a:spLocks noChangeArrowheads="1"/>
          </xdr:cNvSpPr>
        </xdr:nvSpPr>
        <xdr:spPr bwMode="auto">
          <a:xfrm>
            <a:off x="3978278" y="3397250"/>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0" name="Rectangle 37">
            <a:extLst>
              <a:ext uri="{FF2B5EF4-FFF2-40B4-BE49-F238E27FC236}">
                <a16:creationId xmlns:a16="http://schemas.microsoft.com/office/drawing/2014/main" id="{00000000-0008-0000-0B00-000032000000}"/>
              </a:ext>
            </a:extLst>
          </xdr:cNvPr>
          <xdr:cNvSpPr>
            <a:spLocks noChangeArrowheads="1"/>
          </xdr:cNvSpPr>
        </xdr:nvSpPr>
        <xdr:spPr bwMode="auto">
          <a:xfrm>
            <a:off x="2803526" y="1379538"/>
            <a:ext cx="50323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A1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1" name="Rectangle 38">
            <a:extLst>
              <a:ext uri="{FF2B5EF4-FFF2-40B4-BE49-F238E27FC236}">
                <a16:creationId xmlns:a16="http://schemas.microsoft.com/office/drawing/2014/main" id="{00000000-0008-0000-0B00-000033000000}"/>
              </a:ext>
            </a:extLst>
          </xdr:cNvPr>
          <xdr:cNvSpPr>
            <a:spLocks noChangeArrowheads="1"/>
          </xdr:cNvSpPr>
        </xdr:nvSpPr>
        <xdr:spPr bwMode="auto">
          <a:xfrm>
            <a:off x="3300414" y="1392238"/>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45</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2" name="Rectangle 39">
            <a:extLst>
              <a:ext uri="{FF2B5EF4-FFF2-40B4-BE49-F238E27FC236}">
                <a16:creationId xmlns:a16="http://schemas.microsoft.com/office/drawing/2014/main" id="{00000000-0008-0000-0B00-000034000000}"/>
              </a:ext>
            </a:extLst>
          </xdr:cNvPr>
          <xdr:cNvSpPr>
            <a:spLocks noChangeArrowheads="1"/>
          </xdr:cNvSpPr>
        </xdr:nvSpPr>
        <xdr:spPr bwMode="auto">
          <a:xfrm>
            <a:off x="2798764" y="1531938"/>
            <a:ext cx="64928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A2          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3" name="Rectangle 40">
            <a:extLst>
              <a:ext uri="{FF2B5EF4-FFF2-40B4-BE49-F238E27FC236}">
                <a16:creationId xmlns:a16="http://schemas.microsoft.com/office/drawing/2014/main" id="{00000000-0008-0000-0B00-000035000000}"/>
              </a:ext>
            </a:extLst>
          </xdr:cNvPr>
          <xdr:cNvSpPr>
            <a:spLocks noChangeArrowheads="1"/>
          </xdr:cNvSpPr>
        </xdr:nvSpPr>
        <xdr:spPr bwMode="auto">
          <a:xfrm>
            <a:off x="2789239" y="1684338"/>
            <a:ext cx="6905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Goodwill 30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4" name="Freeform 41">
            <a:extLst>
              <a:ext uri="{FF2B5EF4-FFF2-40B4-BE49-F238E27FC236}">
                <a16:creationId xmlns:a16="http://schemas.microsoft.com/office/drawing/2014/main" id="{00000000-0008-0000-0B00-000036000000}"/>
              </a:ext>
            </a:extLst>
          </xdr:cNvPr>
          <xdr:cNvSpPr>
            <a:spLocks noEditPoints="1"/>
          </xdr:cNvSpPr>
        </xdr:nvSpPr>
        <xdr:spPr bwMode="auto">
          <a:xfrm>
            <a:off x="4646616" y="2690813"/>
            <a:ext cx="1839915" cy="866775"/>
          </a:xfrm>
          <a:custGeom>
            <a:avLst/>
            <a:gdLst>
              <a:gd name="T0" fmla="*/ 0 w 3152"/>
              <a:gd name="T1" fmla="*/ 8 h 1456"/>
              <a:gd name="T2" fmla="*/ 8 w 3152"/>
              <a:gd name="T3" fmla="*/ 0 h 1456"/>
              <a:gd name="T4" fmla="*/ 3144 w 3152"/>
              <a:gd name="T5" fmla="*/ 0 h 1456"/>
              <a:gd name="T6" fmla="*/ 3152 w 3152"/>
              <a:gd name="T7" fmla="*/ 8 h 1456"/>
              <a:gd name="T8" fmla="*/ 3152 w 3152"/>
              <a:gd name="T9" fmla="*/ 1448 h 1456"/>
              <a:gd name="T10" fmla="*/ 3144 w 3152"/>
              <a:gd name="T11" fmla="*/ 1456 h 1456"/>
              <a:gd name="T12" fmla="*/ 8 w 3152"/>
              <a:gd name="T13" fmla="*/ 1456 h 1456"/>
              <a:gd name="T14" fmla="*/ 0 w 3152"/>
              <a:gd name="T15" fmla="*/ 1448 h 1456"/>
              <a:gd name="T16" fmla="*/ 0 w 3152"/>
              <a:gd name="T17" fmla="*/ 8 h 1456"/>
              <a:gd name="T18" fmla="*/ 16 w 3152"/>
              <a:gd name="T19" fmla="*/ 1448 h 1456"/>
              <a:gd name="T20" fmla="*/ 8 w 3152"/>
              <a:gd name="T21" fmla="*/ 1440 h 1456"/>
              <a:gd name="T22" fmla="*/ 3144 w 3152"/>
              <a:gd name="T23" fmla="*/ 1440 h 1456"/>
              <a:gd name="T24" fmla="*/ 3136 w 3152"/>
              <a:gd name="T25" fmla="*/ 1448 h 1456"/>
              <a:gd name="T26" fmla="*/ 3136 w 3152"/>
              <a:gd name="T27" fmla="*/ 8 h 1456"/>
              <a:gd name="T28" fmla="*/ 3144 w 3152"/>
              <a:gd name="T29" fmla="*/ 16 h 1456"/>
              <a:gd name="T30" fmla="*/ 8 w 3152"/>
              <a:gd name="T31" fmla="*/ 16 h 1456"/>
              <a:gd name="T32" fmla="*/ 16 w 3152"/>
              <a:gd name="T33" fmla="*/ 8 h 1456"/>
              <a:gd name="T34" fmla="*/ 16 w 3152"/>
              <a:gd name="T35" fmla="*/ 1448 h 14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152" h="1456">
                <a:moveTo>
                  <a:pt x="0" y="8"/>
                </a:moveTo>
                <a:cubicBezTo>
                  <a:pt x="0" y="4"/>
                  <a:pt x="4" y="0"/>
                  <a:pt x="8" y="0"/>
                </a:cubicBezTo>
                <a:lnTo>
                  <a:pt x="3144" y="0"/>
                </a:lnTo>
                <a:cubicBezTo>
                  <a:pt x="3149" y="0"/>
                  <a:pt x="3152" y="4"/>
                  <a:pt x="3152" y="8"/>
                </a:cubicBezTo>
                <a:lnTo>
                  <a:pt x="3152" y="1448"/>
                </a:lnTo>
                <a:cubicBezTo>
                  <a:pt x="3152" y="1453"/>
                  <a:pt x="3149" y="1456"/>
                  <a:pt x="3144" y="1456"/>
                </a:cubicBezTo>
                <a:lnTo>
                  <a:pt x="8" y="1456"/>
                </a:lnTo>
                <a:cubicBezTo>
                  <a:pt x="4" y="1456"/>
                  <a:pt x="0" y="1453"/>
                  <a:pt x="0" y="1448"/>
                </a:cubicBezTo>
                <a:lnTo>
                  <a:pt x="0" y="8"/>
                </a:lnTo>
                <a:close/>
                <a:moveTo>
                  <a:pt x="16" y="1448"/>
                </a:moveTo>
                <a:lnTo>
                  <a:pt x="8" y="1440"/>
                </a:lnTo>
                <a:lnTo>
                  <a:pt x="3144" y="1440"/>
                </a:lnTo>
                <a:lnTo>
                  <a:pt x="3136" y="1448"/>
                </a:lnTo>
                <a:lnTo>
                  <a:pt x="3136" y="8"/>
                </a:lnTo>
                <a:lnTo>
                  <a:pt x="3144" y="16"/>
                </a:lnTo>
                <a:lnTo>
                  <a:pt x="8" y="16"/>
                </a:lnTo>
                <a:lnTo>
                  <a:pt x="16" y="8"/>
                </a:lnTo>
                <a:lnTo>
                  <a:pt x="16" y="1448"/>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55" name="Rectangle 42">
            <a:extLst>
              <a:ext uri="{FF2B5EF4-FFF2-40B4-BE49-F238E27FC236}">
                <a16:creationId xmlns:a16="http://schemas.microsoft.com/office/drawing/2014/main" id="{00000000-0008-0000-0B00-000037000000}"/>
              </a:ext>
            </a:extLst>
          </xdr:cNvPr>
          <xdr:cNvSpPr>
            <a:spLocks noChangeArrowheads="1"/>
          </xdr:cNvSpPr>
        </xdr:nvSpPr>
        <xdr:spPr bwMode="auto">
          <a:xfrm>
            <a:off x="4895854" y="2708275"/>
            <a:ext cx="1360489"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Participation in resident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enterprise</a:t>
            </a:r>
            <a:r>
              <a:rPr kumimoji="0" lang="en-GB" sz="1000" b="0" i="0" u="none" strike="noStrike" cap="none" normalizeH="0">
                <a:ln>
                  <a:noFill/>
                </a:ln>
                <a:solidFill>
                  <a:srgbClr val="000000"/>
                </a:solidFill>
                <a:effectLst/>
                <a:latin typeface="Arial" pitchFamily="34" charset="0"/>
                <a:cs typeface="Arial" pitchFamily="34" charset="0"/>
              </a:rPr>
              <a:t> </a:t>
            </a:r>
            <a:r>
              <a:rPr lang="en-GB" sz="1000">
                <a:solidFill>
                  <a:srgbClr val="000000"/>
                </a:solidFill>
                <a:latin typeface="Arial" pitchFamily="34" charset="0"/>
                <a:cs typeface="Arial" pitchFamily="34" charset="0"/>
              </a:rPr>
              <a:t>A2</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6" name="Rectangle 43">
            <a:extLst>
              <a:ext uri="{FF2B5EF4-FFF2-40B4-BE49-F238E27FC236}">
                <a16:creationId xmlns:a16="http://schemas.microsoft.com/office/drawing/2014/main" id="{00000000-0008-0000-0B00-000038000000}"/>
              </a:ext>
            </a:extLst>
          </xdr:cNvPr>
          <xdr:cNvSpPr>
            <a:spLocks noChangeArrowheads="1"/>
          </xdr:cNvSpPr>
        </xdr:nvSpPr>
        <xdr:spPr bwMode="auto">
          <a:xfrm>
            <a:off x="4879979" y="3394075"/>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 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7" name="Rectangle 44">
            <a:extLst>
              <a:ext uri="{FF2B5EF4-FFF2-40B4-BE49-F238E27FC236}">
                <a16:creationId xmlns:a16="http://schemas.microsoft.com/office/drawing/2014/main" id="{00000000-0008-0000-0B00-000039000000}"/>
              </a:ext>
            </a:extLst>
          </xdr:cNvPr>
          <xdr:cNvSpPr>
            <a:spLocks noChangeArrowheads="1"/>
          </xdr:cNvSpPr>
        </xdr:nvSpPr>
        <xdr:spPr bwMode="auto">
          <a:xfrm>
            <a:off x="6026155" y="3397250"/>
            <a:ext cx="196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8" name="Rectangle 45">
            <a:extLst>
              <a:ext uri="{FF2B5EF4-FFF2-40B4-BE49-F238E27FC236}">
                <a16:creationId xmlns:a16="http://schemas.microsoft.com/office/drawing/2014/main" id="{00000000-0008-0000-0B00-00003A000000}"/>
              </a:ext>
            </a:extLst>
          </xdr:cNvPr>
          <xdr:cNvSpPr>
            <a:spLocks noChangeArrowheads="1"/>
          </xdr:cNvSpPr>
        </xdr:nvSpPr>
        <xdr:spPr bwMode="auto">
          <a:xfrm>
            <a:off x="5072067" y="3014663"/>
            <a:ext cx="987426" cy="9525"/>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59" name="Rectangle 46">
            <a:extLst>
              <a:ext uri="{FF2B5EF4-FFF2-40B4-BE49-F238E27FC236}">
                <a16:creationId xmlns:a16="http://schemas.microsoft.com/office/drawing/2014/main" id="{00000000-0008-0000-0B00-00003B000000}"/>
              </a:ext>
            </a:extLst>
          </xdr:cNvPr>
          <xdr:cNvSpPr>
            <a:spLocks noChangeArrowheads="1"/>
          </xdr:cNvSpPr>
        </xdr:nvSpPr>
        <xdr:spPr bwMode="auto">
          <a:xfrm>
            <a:off x="5561017" y="3019425"/>
            <a:ext cx="9525" cy="319088"/>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60" name="Rectangle 47">
            <a:extLst>
              <a:ext uri="{FF2B5EF4-FFF2-40B4-BE49-F238E27FC236}">
                <a16:creationId xmlns:a16="http://schemas.microsoft.com/office/drawing/2014/main" id="{00000000-0008-0000-0B00-00003C000000}"/>
              </a:ext>
            </a:extLst>
          </xdr:cNvPr>
          <xdr:cNvSpPr>
            <a:spLocks noChangeArrowheads="1"/>
          </xdr:cNvSpPr>
        </xdr:nvSpPr>
        <xdr:spPr bwMode="auto">
          <a:xfrm>
            <a:off x="5654680" y="3106738"/>
            <a:ext cx="388938"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EC  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1" name="Freeform 48">
            <a:extLst>
              <a:ext uri="{FF2B5EF4-FFF2-40B4-BE49-F238E27FC236}">
                <a16:creationId xmlns:a16="http://schemas.microsoft.com/office/drawing/2014/main" id="{00000000-0008-0000-0B00-00003D000000}"/>
              </a:ext>
            </a:extLst>
          </xdr:cNvPr>
          <xdr:cNvSpPr>
            <a:spLocks noEditPoints="1"/>
          </xdr:cNvSpPr>
        </xdr:nvSpPr>
        <xdr:spPr bwMode="auto">
          <a:xfrm>
            <a:off x="2311400" y="1033463"/>
            <a:ext cx="4670431" cy="2667000"/>
          </a:xfrm>
          <a:custGeom>
            <a:avLst/>
            <a:gdLst>
              <a:gd name="T0" fmla="*/ 0 w 8000"/>
              <a:gd name="T1" fmla="*/ 3992 h 4480"/>
              <a:gd name="T2" fmla="*/ 16 w 8000"/>
              <a:gd name="T3" fmla="*/ 3768 h 4480"/>
              <a:gd name="T4" fmla="*/ 0 w 8000"/>
              <a:gd name="T5" fmla="*/ 3239 h 4480"/>
              <a:gd name="T6" fmla="*/ 16 w 8000"/>
              <a:gd name="T7" fmla="*/ 2759 h 4480"/>
              <a:gd name="T8" fmla="*/ 0 w 8000"/>
              <a:gd name="T9" fmla="*/ 2535 h 4480"/>
              <a:gd name="T10" fmla="*/ 0 w 8000"/>
              <a:gd name="T11" fmla="*/ 1878 h 4480"/>
              <a:gd name="T12" fmla="*/ 16 w 8000"/>
              <a:gd name="T13" fmla="*/ 1654 h 4480"/>
              <a:gd name="T14" fmla="*/ 0 w 8000"/>
              <a:gd name="T15" fmla="*/ 1125 h 4480"/>
              <a:gd name="T16" fmla="*/ 16 w 8000"/>
              <a:gd name="T17" fmla="*/ 645 h 4480"/>
              <a:gd name="T18" fmla="*/ 0 w 8000"/>
              <a:gd name="T19" fmla="*/ 420 h 4480"/>
              <a:gd name="T20" fmla="*/ 16 w 8000"/>
              <a:gd name="T21" fmla="*/ 8 h 4480"/>
              <a:gd name="T22" fmla="*/ 301 w 8000"/>
              <a:gd name="T23" fmla="*/ 0 h 4480"/>
              <a:gd name="T24" fmla="*/ 958 w 8000"/>
              <a:gd name="T25" fmla="*/ 0 h 4480"/>
              <a:gd name="T26" fmla="*/ 1182 w 8000"/>
              <a:gd name="T27" fmla="*/ 16 h 4480"/>
              <a:gd name="T28" fmla="*/ 1711 w 8000"/>
              <a:gd name="T29" fmla="*/ 0 h 4480"/>
              <a:gd name="T30" fmla="*/ 2191 w 8000"/>
              <a:gd name="T31" fmla="*/ 16 h 4480"/>
              <a:gd name="T32" fmla="*/ 2415 w 8000"/>
              <a:gd name="T33" fmla="*/ 0 h 4480"/>
              <a:gd name="T34" fmla="*/ 3072 w 8000"/>
              <a:gd name="T35" fmla="*/ 0 h 4480"/>
              <a:gd name="T36" fmla="*/ 3296 w 8000"/>
              <a:gd name="T37" fmla="*/ 16 h 4480"/>
              <a:gd name="T38" fmla="*/ 3825 w 8000"/>
              <a:gd name="T39" fmla="*/ 0 h 4480"/>
              <a:gd name="T40" fmla="*/ 4305 w 8000"/>
              <a:gd name="T41" fmla="*/ 16 h 4480"/>
              <a:gd name="T42" fmla="*/ 4529 w 8000"/>
              <a:gd name="T43" fmla="*/ 0 h 4480"/>
              <a:gd name="T44" fmla="*/ 5186 w 8000"/>
              <a:gd name="T45" fmla="*/ 0 h 4480"/>
              <a:gd name="T46" fmla="*/ 5410 w 8000"/>
              <a:gd name="T47" fmla="*/ 16 h 4480"/>
              <a:gd name="T48" fmla="*/ 5939 w 8000"/>
              <a:gd name="T49" fmla="*/ 0 h 4480"/>
              <a:gd name="T50" fmla="*/ 6419 w 8000"/>
              <a:gd name="T51" fmla="*/ 16 h 4480"/>
              <a:gd name="T52" fmla="*/ 6644 w 8000"/>
              <a:gd name="T53" fmla="*/ 0 h 4480"/>
              <a:gd name="T54" fmla="*/ 7300 w 8000"/>
              <a:gd name="T55" fmla="*/ 0 h 4480"/>
              <a:gd name="T56" fmla="*/ 7524 w 8000"/>
              <a:gd name="T57" fmla="*/ 16 h 4480"/>
              <a:gd name="T58" fmla="*/ 7984 w 8000"/>
              <a:gd name="T59" fmla="*/ 8 h 4480"/>
              <a:gd name="T60" fmla="*/ 7984 w 8000"/>
              <a:gd name="T61" fmla="*/ 245 h 4480"/>
              <a:gd name="T62" fmla="*/ 8000 w 8000"/>
              <a:gd name="T63" fmla="*/ 774 h 4480"/>
              <a:gd name="T64" fmla="*/ 7984 w 8000"/>
              <a:gd name="T65" fmla="*/ 1254 h 4480"/>
              <a:gd name="T66" fmla="*/ 8000 w 8000"/>
              <a:gd name="T67" fmla="*/ 1478 h 4480"/>
              <a:gd name="T68" fmla="*/ 8000 w 8000"/>
              <a:gd name="T69" fmla="*/ 2135 h 4480"/>
              <a:gd name="T70" fmla="*/ 7984 w 8000"/>
              <a:gd name="T71" fmla="*/ 2359 h 4480"/>
              <a:gd name="T72" fmla="*/ 8000 w 8000"/>
              <a:gd name="T73" fmla="*/ 2888 h 4480"/>
              <a:gd name="T74" fmla="*/ 7984 w 8000"/>
              <a:gd name="T75" fmla="*/ 3368 h 4480"/>
              <a:gd name="T76" fmla="*/ 8000 w 8000"/>
              <a:gd name="T77" fmla="*/ 3593 h 4480"/>
              <a:gd name="T78" fmla="*/ 8000 w 8000"/>
              <a:gd name="T79" fmla="*/ 4249 h 4480"/>
              <a:gd name="T80" fmla="*/ 7992 w 8000"/>
              <a:gd name="T81" fmla="*/ 4464 h 4480"/>
              <a:gd name="T82" fmla="*/ 7463 w 8000"/>
              <a:gd name="T83" fmla="*/ 4480 h 4480"/>
              <a:gd name="T84" fmla="*/ 6983 w 8000"/>
              <a:gd name="T85" fmla="*/ 4464 h 4480"/>
              <a:gd name="T86" fmla="*/ 6758 w 8000"/>
              <a:gd name="T87" fmla="*/ 4480 h 4480"/>
              <a:gd name="T88" fmla="*/ 6102 w 8000"/>
              <a:gd name="T89" fmla="*/ 4480 h 4480"/>
              <a:gd name="T90" fmla="*/ 5877 w 8000"/>
              <a:gd name="T91" fmla="*/ 4464 h 4480"/>
              <a:gd name="T92" fmla="*/ 5349 w 8000"/>
              <a:gd name="T93" fmla="*/ 4480 h 4480"/>
              <a:gd name="T94" fmla="*/ 4868 w 8000"/>
              <a:gd name="T95" fmla="*/ 4464 h 4480"/>
              <a:gd name="T96" fmla="*/ 4644 w 8000"/>
              <a:gd name="T97" fmla="*/ 4480 h 4480"/>
              <a:gd name="T98" fmla="*/ 3988 w 8000"/>
              <a:gd name="T99" fmla="*/ 4480 h 4480"/>
              <a:gd name="T100" fmla="*/ 3763 w 8000"/>
              <a:gd name="T101" fmla="*/ 4464 h 4480"/>
              <a:gd name="T102" fmla="*/ 3235 w 8000"/>
              <a:gd name="T103" fmla="*/ 4480 h 4480"/>
              <a:gd name="T104" fmla="*/ 2754 w 8000"/>
              <a:gd name="T105" fmla="*/ 4464 h 4480"/>
              <a:gd name="T106" fmla="*/ 2530 w 8000"/>
              <a:gd name="T107" fmla="*/ 4480 h 4480"/>
              <a:gd name="T108" fmla="*/ 1873 w 8000"/>
              <a:gd name="T109" fmla="*/ 4480 h 4480"/>
              <a:gd name="T110" fmla="*/ 1649 w 8000"/>
              <a:gd name="T111" fmla="*/ 4464 h 4480"/>
              <a:gd name="T112" fmla="*/ 1121 w 8000"/>
              <a:gd name="T113" fmla="*/ 4480 h 4480"/>
              <a:gd name="T114" fmla="*/ 640 w 8000"/>
              <a:gd name="T115" fmla="*/ 4464 h 4480"/>
              <a:gd name="T116" fmla="*/ 416 w 8000"/>
              <a:gd name="T117" fmla="*/ 4480 h 44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8000" h="4480">
                <a:moveTo>
                  <a:pt x="0" y="4472"/>
                </a:moveTo>
                <a:lnTo>
                  <a:pt x="0" y="4344"/>
                </a:lnTo>
                <a:lnTo>
                  <a:pt x="16" y="4344"/>
                </a:lnTo>
                <a:lnTo>
                  <a:pt x="16" y="4472"/>
                </a:lnTo>
                <a:lnTo>
                  <a:pt x="0" y="4472"/>
                </a:lnTo>
                <a:close/>
                <a:moveTo>
                  <a:pt x="0" y="4296"/>
                </a:moveTo>
                <a:lnTo>
                  <a:pt x="0" y="4168"/>
                </a:lnTo>
                <a:lnTo>
                  <a:pt x="16" y="4168"/>
                </a:lnTo>
                <a:lnTo>
                  <a:pt x="16" y="4296"/>
                </a:lnTo>
                <a:lnTo>
                  <a:pt x="0" y="4296"/>
                </a:lnTo>
                <a:close/>
                <a:moveTo>
                  <a:pt x="0" y="4120"/>
                </a:moveTo>
                <a:lnTo>
                  <a:pt x="0" y="3992"/>
                </a:lnTo>
                <a:lnTo>
                  <a:pt x="16" y="3992"/>
                </a:lnTo>
                <a:lnTo>
                  <a:pt x="16" y="4120"/>
                </a:lnTo>
                <a:lnTo>
                  <a:pt x="0" y="4120"/>
                </a:lnTo>
                <a:close/>
                <a:moveTo>
                  <a:pt x="0" y="3944"/>
                </a:moveTo>
                <a:lnTo>
                  <a:pt x="0" y="3816"/>
                </a:lnTo>
                <a:lnTo>
                  <a:pt x="16" y="3816"/>
                </a:lnTo>
                <a:lnTo>
                  <a:pt x="16" y="3944"/>
                </a:lnTo>
                <a:lnTo>
                  <a:pt x="0" y="3944"/>
                </a:lnTo>
                <a:close/>
                <a:moveTo>
                  <a:pt x="0" y="3768"/>
                </a:moveTo>
                <a:lnTo>
                  <a:pt x="0" y="3640"/>
                </a:lnTo>
                <a:lnTo>
                  <a:pt x="16" y="3640"/>
                </a:lnTo>
                <a:lnTo>
                  <a:pt x="16" y="3768"/>
                </a:lnTo>
                <a:lnTo>
                  <a:pt x="0" y="3768"/>
                </a:lnTo>
                <a:close/>
                <a:moveTo>
                  <a:pt x="0" y="3592"/>
                </a:moveTo>
                <a:lnTo>
                  <a:pt x="0" y="3463"/>
                </a:lnTo>
                <a:lnTo>
                  <a:pt x="16" y="3463"/>
                </a:lnTo>
                <a:lnTo>
                  <a:pt x="16" y="3592"/>
                </a:lnTo>
                <a:lnTo>
                  <a:pt x="0" y="3592"/>
                </a:lnTo>
                <a:close/>
                <a:moveTo>
                  <a:pt x="0" y="3415"/>
                </a:moveTo>
                <a:lnTo>
                  <a:pt x="0" y="3287"/>
                </a:lnTo>
                <a:lnTo>
                  <a:pt x="16" y="3287"/>
                </a:lnTo>
                <a:lnTo>
                  <a:pt x="16" y="3415"/>
                </a:lnTo>
                <a:lnTo>
                  <a:pt x="0" y="3415"/>
                </a:lnTo>
                <a:close/>
                <a:moveTo>
                  <a:pt x="0" y="3239"/>
                </a:moveTo>
                <a:lnTo>
                  <a:pt x="0" y="3111"/>
                </a:lnTo>
                <a:lnTo>
                  <a:pt x="16" y="3111"/>
                </a:lnTo>
                <a:lnTo>
                  <a:pt x="16" y="3239"/>
                </a:lnTo>
                <a:lnTo>
                  <a:pt x="0" y="3239"/>
                </a:lnTo>
                <a:close/>
                <a:moveTo>
                  <a:pt x="0" y="3063"/>
                </a:moveTo>
                <a:lnTo>
                  <a:pt x="0" y="2935"/>
                </a:lnTo>
                <a:lnTo>
                  <a:pt x="16" y="2935"/>
                </a:lnTo>
                <a:lnTo>
                  <a:pt x="16" y="3063"/>
                </a:lnTo>
                <a:lnTo>
                  <a:pt x="0" y="3063"/>
                </a:lnTo>
                <a:close/>
                <a:moveTo>
                  <a:pt x="0" y="2887"/>
                </a:moveTo>
                <a:lnTo>
                  <a:pt x="0" y="2759"/>
                </a:lnTo>
                <a:lnTo>
                  <a:pt x="16" y="2759"/>
                </a:lnTo>
                <a:lnTo>
                  <a:pt x="16" y="2887"/>
                </a:lnTo>
                <a:lnTo>
                  <a:pt x="0" y="2887"/>
                </a:lnTo>
                <a:close/>
                <a:moveTo>
                  <a:pt x="0" y="2711"/>
                </a:moveTo>
                <a:lnTo>
                  <a:pt x="0" y="2583"/>
                </a:lnTo>
                <a:lnTo>
                  <a:pt x="16" y="2583"/>
                </a:lnTo>
                <a:lnTo>
                  <a:pt x="16" y="2711"/>
                </a:lnTo>
                <a:lnTo>
                  <a:pt x="0" y="2711"/>
                </a:lnTo>
                <a:close/>
                <a:moveTo>
                  <a:pt x="0" y="2535"/>
                </a:moveTo>
                <a:lnTo>
                  <a:pt x="0" y="2406"/>
                </a:lnTo>
                <a:lnTo>
                  <a:pt x="16" y="2406"/>
                </a:lnTo>
                <a:lnTo>
                  <a:pt x="16" y="2535"/>
                </a:lnTo>
                <a:lnTo>
                  <a:pt x="0" y="2535"/>
                </a:lnTo>
                <a:close/>
                <a:moveTo>
                  <a:pt x="0" y="2358"/>
                </a:moveTo>
                <a:lnTo>
                  <a:pt x="0" y="2230"/>
                </a:lnTo>
                <a:lnTo>
                  <a:pt x="16" y="2230"/>
                </a:lnTo>
                <a:lnTo>
                  <a:pt x="16" y="2358"/>
                </a:lnTo>
                <a:lnTo>
                  <a:pt x="0" y="2358"/>
                </a:lnTo>
                <a:close/>
                <a:moveTo>
                  <a:pt x="0" y="2182"/>
                </a:moveTo>
                <a:lnTo>
                  <a:pt x="0" y="2054"/>
                </a:lnTo>
                <a:lnTo>
                  <a:pt x="16" y="2054"/>
                </a:lnTo>
                <a:lnTo>
                  <a:pt x="16" y="2182"/>
                </a:lnTo>
                <a:lnTo>
                  <a:pt x="0" y="2182"/>
                </a:lnTo>
                <a:close/>
                <a:moveTo>
                  <a:pt x="0" y="2006"/>
                </a:moveTo>
                <a:lnTo>
                  <a:pt x="0" y="1878"/>
                </a:lnTo>
                <a:lnTo>
                  <a:pt x="16" y="1878"/>
                </a:lnTo>
                <a:lnTo>
                  <a:pt x="16" y="2006"/>
                </a:lnTo>
                <a:lnTo>
                  <a:pt x="0" y="2006"/>
                </a:lnTo>
                <a:close/>
                <a:moveTo>
                  <a:pt x="0" y="1830"/>
                </a:moveTo>
                <a:lnTo>
                  <a:pt x="0" y="1702"/>
                </a:lnTo>
                <a:lnTo>
                  <a:pt x="16" y="1702"/>
                </a:lnTo>
                <a:lnTo>
                  <a:pt x="16" y="1830"/>
                </a:lnTo>
                <a:lnTo>
                  <a:pt x="0" y="1830"/>
                </a:lnTo>
                <a:close/>
                <a:moveTo>
                  <a:pt x="0" y="1654"/>
                </a:moveTo>
                <a:lnTo>
                  <a:pt x="0" y="1526"/>
                </a:lnTo>
                <a:lnTo>
                  <a:pt x="16" y="1526"/>
                </a:lnTo>
                <a:lnTo>
                  <a:pt x="16" y="1654"/>
                </a:lnTo>
                <a:lnTo>
                  <a:pt x="0" y="1654"/>
                </a:lnTo>
                <a:close/>
                <a:moveTo>
                  <a:pt x="0" y="1477"/>
                </a:moveTo>
                <a:lnTo>
                  <a:pt x="0" y="1349"/>
                </a:lnTo>
                <a:lnTo>
                  <a:pt x="16" y="1349"/>
                </a:lnTo>
                <a:lnTo>
                  <a:pt x="16" y="1477"/>
                </a:lnTo>
                <a:lnTo>
                  <a:pt x="0" y="1477"/>
                </a:lnTo>
                <a:close/>
                <a:moveTo>
                  <a:pt x="0" y="1301"/>
                </a:moveTo>
                <a:lnTo>
                  <a:pt x="0" y="1173"/>
                </a:lnTo>
                <a:lnTo>
                  <a:pt x="16" y="1173"/>
                </a:lnTo>
                <a:lnTo>
                  <a:pt x="16" y="1301"/>
                </a:lnTo>
                <a:lnTo>
                  <a:pt x="0" y="1301"/>
                </a:lnTo>
                <a:close/>
                <a:moveTo>
                  <a:pt x="0" y="1125"/>
                </a:moveTo>
                <a:lnTo>
                  <a:pt x="0" y="997"/>
                </a:lnTo>
                <a:lnTo>
                  <a:pt x="16" y="997"/>
                </a:lnTo>
                <a:lnTo>
                  <a:pt x="16" y="1125"/>
                </a:lnTo>
                <a:lnTo>
                  <a:pt x="0" y="1125"/>
                </a:lnTo>
                <a:close/>
                <a:moveTo>
                  <a:pt x="0" y="949"/>
                </a:moveTo>
                <a:lnTo>
                  <a:pt x="0" y="821"/>
                </a:lnTo>
                <a:lnTo>
                  <a:pt x="16" y="821"/>
                </a:lnTo>
                <a:lnTo>
                  <a:pt x="16" y="949"/>
                </a:lnTo>
                <a:lnTo>
                  <a:pt x="0" y="949"/>
                </a:lnTo>
                <a:close/>
                <a:moveTo>
                  <a:pt x="0" y="773"/>
                </a:moveTo>
                <a:lnTo>
                  <a:pt x="0" y="645"/>
                </a:lnTo>
                <a:lnTo>
                  <a:pt x="16" y="645"/>
                </a:lnTo>
                <a:lnTo>
                  <a:pt x="16" y="773"/>
                </a:lnTo>
                <a:lnTo>
                  <a:pt x="0" y="773"/>
                </a:lnTo>
                <a:close/>
                <a:moveTo>
                  <a:pt x="0" y="597"/>
                </a:moveTo>
                <a:lnTo>
                  <a:pt x="0" y="468"/>
                </a:lnTo>
                <a:lnTo>
                  <a:pt x="16" y="468"/>
                </a:lnTo>
                <a:lnTo>
                  <a:pt x="16" y="597"/>
                </a:lnTo>
                <a:lnTo>
                  <a:pt x="0" y="597"/>
                </a:lnTo>
                <a:close/>
                <a:moveTo>
                  <a:pt x="0" y="420"/>
                </a:moveTo>
                <a:lnTo>
                  <a:pt x="0" y="292"/>
                </a:lnTo>
                <a:lnTo>
                  <a:pt x="16" y="292"/>
                </a:lnTo>
                <a:lnTo>
                  <a:pt x="16" y="420"/>
                </a:lnTo>
                <a:lnTo>
                  <a:pt x="0" y="420"/>
                </a:lnTo>
                <a:close/>
                <a:moveTo>
                  <a:pt x="0" y="244"/>
                </a:moveTo>
                <a:lnTo>
                  <a:pt x="0" y="116"/>
                </a:lnTo>
                <a:lnTo>
                  <a:pt x="16" y="116"/>
                </a:lnTo>
                <a:lnTo>
                  <a:pt x="16" y="244"/>
                </a:lnTo>
                <a:lnTo>
                  <a:pt x="0" y="244"/>
                </a:lnTo>
                <a:close/>
                <a:moveTo>
                  <a:pt x="0" y="68"/>
                </a:moveTo>
                <a:lnTo>
                  <a:pt x="0" y="8"/>
                </a:lnTo>
                <a:cubicBezTo>
                  <a:pt x="0" y="4"/>
                  <a:pt x="4" y="0"/>
                  <a:pt x="8" y="0"/>
                </a:cubicBezTo>
                <a:lnTo>
                  <a:pt x="77" y="0"/>
                </a:lnTo>
                <a:lnTo>
                  <a:pt x="77" y="16"/>
                </a:lnTo>
                <a:lnTo>
                  <a:pt x="8" y="16"/>
                </a:lnTo>
                <a:lnTo>
                  <a:pt x="16" y="8"/>
                </a:lnTo>
                <a:lnTo>
                  <a:pt x="16" y="68"/>
                </a:lnTo>
                <a:lnTo>
                  <a:pt x="0" y="68"/>
                </a:lnTo>
                <a:close/>
                <a:moveTo>
                  <a:pt x="125" y="0"/>
                </a:moveTo>
                <a:lnTo>
                  <a:pt x="253" y="0"/>
                </a:lnTo>
                <a:lnTo>
                  <a:pt x="253" y="16"/>
                </a:lnTo>
                <a:lnTo>
                  <a:pt x="125" y="16"/>
                </a:lnTo>
                <a:lnTo>
                  <a:pt x="125" y="0"/>
                </a:lnTo>
                <a:close/>
                <a:moveTo>
                  <a:pt x="301" y="0"/>
                </a:moveTo>
                <a:lnTo>
                  <a:pt x="429" y="0"/>
                </a:lnTo>
                <a:lnTo>
                  <a:pt x="429" y="16"/>
                </a:lnTo>
                <a:lnTo>
                  <a:pt x="301" y="16"/>
                </a:lnTo>
                <a:lnTo>
                  <a:pt x="301" y="0"/>
                </a:lnTo>
                <a:close/>
                <a:moveTo>
                  <a:pt x="477" y="0"/>
                </a:moveTo>
                <a:lnTo>
                  <a:pt x="606" y="0"/>
                </a:lnTo>
                <a:lnTo>
                  <a:pt x="606" y="16"/>
                </a:lnTo>
                <a:lnTo>
                  <a:pt x="477" y="16"/>
                </a:lnTo>
                <a:lnTo>
                  <a:pt x="477" y="0"/>
                </a:lnTo>
                <a:close/>
                <a:moveTo>
                  <a:pt x="654" y="0"/>
                </a:moveTo>
                <a:lnTo>
                  <a:pt x="782" y="0"/>
                </a:lnTo>
                <a:lnTo>
                  <a:pt x="782" y="16"/>
                </a:lnTo>
                <a:lnTo>
                  <a:pt x="654" y="16"/>
                </a:lnTo>
                <a:lnTo>
                  <a:pt x="654" y="0"/>
                </a:lnTo>
                <a:close/>
                <a:moveTo>
                  <a:pt x="830" y="0"/>
                </a:moveTo>
                <a:lnTo>
                  <a:pt x="958" y="0"/>
                </a:lnTo>
                <a:lnTo>
                  <a:pt x="958" y="16"/>
                </a:lnTo>
                <a:lnTo>
                  <a:pt x="830" y="16"/>
                </a:lnTo>
                <a:lnTo>
                  <a:pt x="830" y="0"/>
                </a:lnTo>
                <a:close/>
                <a:moveTo>
                  <a:pt x="1006" y="0"/>
                </a:moveTo>
                <a:lnTo>
                  <a:pt x="1134" y="0"/>
                </a:lnTo>
                <a:lnTo>
                  <a:pt x="1134" y="16"/>
                </a:lnTo>
                <a:lnTo>
                  <a:pt x="1006" y="16"/>
                </a:lnTo>
                <a:lnTo>
                  <a:pt x="1006" y="0"/>
                </a:lnTo>
                <a:close/>
                <a:moveTo>
                  <a:pt x="1182" y="0"/>
                </a:moveTo>
                <a:lnTo>
                  <a:pt x="1310" y="0"/>
                </a:lnTo>
                <a:lnTo>
                  <a:pt x="1310" y="16"/>
                </a:lnTo>
                <a:lnTo>
                  <a:pt x="1182" y="16"/>
                </a:lnTo>
                <a:lnTo>
                  <a:pt x="1182" y="0"/>
                </a:lnTo>
                <a:close/>
                <a:moveTo>
                  <a:pt x="1358" y="0"/>
                </a:moveTo>
                <a:lnTo>
                  <a:pt x="1486" y="0"/>
                </a:lnTo>
                <a:lnTo>
                  <a:pt x="1486" y="16"/>
                </a:lnTo>
                <a:lnTo>
                  <a:pt x="1358" y="16"/>
                </a:lnTo>
                <a:lnTo>
                  <a:pt x="1358" y="0"/>
                </a:lnTo>
                <a:close/>
                <a:moveTo>
                  <a:pt x="1534" y="0"/>
                </a:moveTo>
                <a:lnTo>
                  <a:pt x="1663" y="0"/>
                </a:lnTo>
                <a:lnTo>
                  <a:pt x="1663" y="16"/>
                </a:lnTo>
                <a:lnTo>
                  <a:pt x="1534" y="16"/>
                </a:lnTo>
                <a:lnTo>
                  <a:pt x="1534" y="0"/>
                </a:lnTo>
                <a:close/>
                <a:moveTo>
                  <a:pt x="1711" y="0"/>
                </a:moveTo>
                <a:lnTo>
                  <a:pt x="1839" y="0"/>
                </a:lnTo>
                <a:lnTo>
                  <a:pt x="1839" y="16"/>
                </a:lnTo>
                <a:lnTo>
                  <a:pt x="1711" y="16"/>
                </a:lnTo>
                <a:lnTo>
                  <a:pt x="1711" y="0"/>
                </a:lnTo>
                <a:close/>
                <a:moveTo>
                  <a:pt x="1887" y="0"/>
                </a:moveTo>
                <a:lnTo>
                  <a:pt x="2015" y="0"/>
                </a:lnTo>
                <a:lnTo>
                  <a:pt x="2015" y="16"/>
                </a:lnTo>
                <a:lnTo>
                  <a:pt x="1887" y="16"/>
                </a:lnTo>
                <a:lnTo>
                  <a:pt x="1887" y="0"/>
                </a:lnTo>
                <a:close/>
                <a:moveTo>
                  <a:pt x="2063" y="0"/>
                </a:moveTo>
                <a:lnTo>
                  <a:pt x="2191" y="0"/>
                </a:lnTo>
                <a:lnTo>
                  <a:pt x="2191" y="16"/>
                </a:lnTo>
                <a:lnTo>
                  <a:pt x="2063" y="16"/>
                </a:lnTo>
                <a:lnTo>
                  <a:pt x="2063" y="0"/>
                </a:lnTo>
                <a:close/>
                <a:moveTo>
                  <a:pt x="2239" y="0"/>
                </a:moveTo>
                <a:lnTo>
                  <a:pt x="2367" y="0"/>
                </a:lnTo>
                <a:lnTo>
                  <a:pt x="2367" y="16"/>
                </a:lnTo>
                <a:lnTo>
                  <a:pt x="2239" y="16"/>
                </a:lnTo>
                <a:lnTo>
                  <a:pt x="2239" y="0"/>
                </a:lnTo>
                <a:close/>
                <a:moveTo>
                  <a:pt x="2415" y="0"/>
                </a:moveTo>
                <a:lnTo>
                  <a:pt x="2543" y="0"/>
                </a:lnTo>
                <a:lnTo>
                  <a:pt x="2543" y="16"/>
                </a:lnTo>
                <a:lnTo>
                  <a:pt x="2415" y="16"/>
                </a:lnTo>
                <a:lnTo>
                  <a:pt x="2415" y="0"/>
                </a:lnTo>
                <a:close/>
                <a:moveTo>
                  <a:pt x="2592" y="0"/>
                </a:moveTo>
                <a:lnTo>
                  <a:pt x="2720" y="0"/>
                </a:lnTo>
                <a:lnTo>
                  <a:pt x="2720" y="16"/>
                </a:lnTo>
                <a:lnTo>
                  <a:pt x="2592" y="16"/>
                </a:lnTo>
                <a:lnTo>
                  <a:pt x="2592" y="0"/>
                </a:lnTo>
                <a:close/>
                <a:moveTo>
                  <a:pt x="2768" y="0"/>
                </a:moveTo>
                <a:lnTo>
                  <a:pt x="2896" y="0"/>
                </a:lnTo>
                <a:lnTo>
                  <a:pt x="2896" y="16"/>
                </a:lnTo>
                <a:lnTo>
                  <a:pt x="2768" y="16"/>
                </a:lnTo>
                <a:lnTo>
                  <a:pt x="2768" y="0"/>
                </a:lnTo>
                <a:close/>
                <a:moveTo>
                  <a:pt x="2944" y="0"/>
                </a:moveTo>
                <a:lnTo>
                  <a:pt x="3072" y="0"/>
                </a:lnTo>
                <a:lnTo>
                  <a:pt x="3072" y="16"/>
                </a:lnTo>
                <a:lnTo>
                  <a:pt x="2944" y="16"/>
                </a:lnTo>
                <a:lnTo>
                  <a:pt x="2944" y="0"/>
                </a:lnTo>
                <a:close/>
                <a:moveTo>
                  <a:pt x="3120" y="0"/>
                </a:moveTo>
                <a:lnTo>
                  <a:pt x="3248" y="0"/>
                </a:lnTo>
                <a:lnTo>
                  <a:pt x="3248" y="16"/>
                </a:lnTo>
                <a:lnTo>
                  <a:pt x="3120" y="16"/>
                </a:lnTo>
                <a:lnTo>
                  <a:pt x="3120" y="0"/>
                </a:lnTo>
                <a:close/>
                <a:moveTo>
                  <a:pt x="3296" y="0"/>
                </a:moveTo>
                <a:lnTo>
                  <a:pt x="3424" y="0"/>
                </a:lnTo>
                <a:lnTo>
                  <a:pt x="3424" y="16"/>
                </a:lnTo>
                <a:lnTo>
                  <a:pt x="3296" y="16"/>
                </a:lnTo>
                <a:lnTo>
                  <a:pt x="3296" y="0"/>
                </a:lnTo>
                <a:close/>
                <a:moveTo>
                  <a:pt x="3472" y="0"/>
                </a:moveTo>
                <a:lnTo>
                  <a:pt x="3601" y="0"/>
                </a:lnTo>
                <a:lnTo>
                  <a:pt x="3601" y="16"/>
                </a:lnTo>
                <a:lnTo>
                  <a:pt x="3472" y="16"/>
                </a:lnTo>
                <a:lnTo>
                  <a:pt x="3472" y="0"/>
                </a:lnTo>
                <a:close/>
                <a:moveTo>
                  <a:pt x="3649" y="0"/>
                </a:moveTo>
                <a:lnTo>
                  <a:pt x="3777" y="0"/>
                </a:lnTo>
                <a:lnTo>
                  <a:pt x="3777" y="16"/>
                </a:lnTo>
                <a:lnTo>
                  <a:pt x="3649" y="16"/>
                </a:lnTo>
                <a:lnTo>
                  <a:pt x="3649" y="0"/>
                </a:lnTo>
                <a:close/>
                <a:moveTo>
                  <a:pt x="3825" y="0"/>
                </a:moveTo>
                <a:lnTo>
                  <a:pt x="3953" y="0"/>
                </a:lnTo>
                <a:lnTo>
                  <a:pt x="3953" y="16"/>
                </a:lnTo>
                <a:lnTo>
                  <a:pt x="3825" y="16"/>
                </a:lnTo>
                <a:lnTo>
                  <a:pt x="3825" y="0"/>
                </a:lnTo>
                <a:close/>
                <a:moveTo>
                  <a:pt x="4001" y="0"/>
                </a:moveTo>
                <a:lnTo>
                  <a:pt x="4129" y="0"/>
                </a:lnTo>
                <a:lnTo>
                  <a:pt x="4129" y="16"/>
                </a:lnTo>
                <a:lnTo>
                  <a:pt x="4001" y="16"/>
                </a:lnTo>
                <a:lnTo>
                  <a:pt x="4001" y="0"/>
                </a:lnTo>
                <a:close/>
                <a:moveTo>
                  <a:pt x="4177" y="0"/>
                </a:moveTo>
                <a:lnTo>
                  <a:pt x="4305" y="0"/>
                </a:lnTo>
                <a:lnTo>
                  <a:pt x="4305" y="16"/>
                </a:lnTo>
                <a:lnTo>
                  <a:pt x="4177" y="16"/>
                </a:lnTo>
                <a:lnTo>
                  <a:pt x="4177" y="0"/>
                </a:lnTo>
                <a:close/>
                <a:moveTo>
                  <a:pt x="4353" y="0"/>
                </a:moveTo>
                <a:lnTo>
                  <a:pt x="4481" y="0"/>
                </a:lnTo>
                <a:lnTo>
                  <a:pt x="4481" y="16"/>
                </a:lnTo>
                <a:lnTo>
                  <a:pt x="4353" y="16"/>
                </a:lnTo>
                <a:lnTo>
                  <a:pt x="4353" y="0"/>
                </a:lnTo>
                <a:close/>
                <a:moveTo>
                  <a:pt x="4529" y="0"/>
                </a:moveTo>
                <a:lnTo>
                  <a:pt x="4658" y="0"/>
                </a:lnTo>
                <a:lnTo>
                  <a:pt x="4658" y="16"/>
                </a:lnTo>
                <a:lnTo>
                  <a:pt x="4529" y="16"/>
                </a:lnTo>
                <a:lnTo>
                  <a:pt x="4529" y="0"/>
                </a:lnTo>
                <a:close/>
                <a:moveTo>
                  <a:pt x="4706" y="0"/>
                </a:moveTo>
                <a:lnTo>
                  <a:pt x="4834" y="0"/>
                </a:lnTo>
                <a:lnTo>
                  <a:pt x="4834" y="16"/>
                </a:lnTo>
                <a:lnTo>
                  <a:pt x="4706" y="16"/>
                </a:lnTo>
                <a:lnTo>
                  <a:pt x="4706" y="0"/>
                </a:lnTo>
                <a:close/>
                <a:moveTo>
                  <a:pt x="4882" y="0"/>
                </a:moveTo>
                <a:lnTo>
                  <a:pt x="5010" y="0"/>
                </a:lnTo>
                <a:lnTo>
                  <a:pt x="5010" y="16"/>
                </a:lnTo>
                <a:lnTo>
                  <a:pt x="4882" y="16"/>
                </a:lnTo>
                <a:lnTo>
                  <a:pt x="4882" y="0"/>
                </a:lnTo>
                <a:close/>
                <a:moveTo>
                  <a:pt x="5058" y="0"/>
                </a:moveTo>
                <a:lnTo>
                  <a:pt x="5186" y="0"/>
                </a:lnTo>
                <a:lnTo>
                  <a:pt x="5186" y="16"/>
                </a:lnTo>
                <a:lnTo>
                  <a:pt x="5058" y="16"/>
                </a:lnTo>
                <a:lnTo>
                  <a:pt x="5058" y="0"/>
                </a:lnTo>
                <a:close/>
                <a:moveTo>
                  <a:pt x="5234" y="0"/>
                </a:moveTo>
                <a:lnTo>
                  <a:pt x="5362" y="0"/>
                </a:lnTo>
                <a:lnTo>
                  <a:pt x="5362" y="16"/>
                </a:lnTo>
                <a:lnTo>
                  <a:pt x="5234" y="16"/>
                </a:lnTo>
                <a:lnTo>
                  <a:pt x="5234" y="0"/>
                </a:lnTo>
                <a:close/>
                <a:moveTo>
                  <a:pt x="5410" y="0"/>
                </a:moveTo>
                <a:lnTo>
                  <a:pt x="5538" y="0"/>
                </a:lnTo>
                <a:lnTo>
                  <a:pt x="5538" y="16"/>
                </a:lnTo>
                <a:lnTo>
                  <a:pt x="5410" y="16"/>
                </a:lnTo>
                <a:lnTo>
                  <a:pt x="5410" y="0"/>
                </a:lnTo>
                <a:close/>
                <a:moveTo>
                  <a:pt x="5587" y="0"/>
                </a:moveTo>
                <a:lnTo>
                  <a:pt x="5715" y="0"/>
                </a:lnTo>
                <a:lnTo>
                  <a:pt x="5715" y="16"/>
                </a:lnTo>
                <a:lnTo>
                  <a:pt x="5587" y="16"/>
                </a:lnTo>
                <a:lnTo>
                  <a:pt x="5587" y="0"/>
                </a:lnTo>
                <a:close/>
                <a:moveTo>
                  <a:pt x="5763" y="0"/>
                </a:moveTo>
                <a:lnTo>
                  <a:pt x="5891" y="0"/>
                </a:lnTo>
                <a:lnTo>
                  <a:pt x="5891" y="16"/>
                </a:lnTo>
                <a:lnTo>
                  <a:pt x="5763" y="16"/>
                </a:lnTo>
                <a:lnTo>
                  <a:pt x="5763" y="0"/>
                </a:lnTo>
                <a:close/>
                <a:moveTo>
                  <a:pt x="5939" y="0"/>
                </a:moveTo>
                <a:lnTo>
                  <a:pt x="6067" y="0"/>
                </a:lnTo>
                <a:lnTo>
                  <a:pt x="6067" y="16"/>
                </a:lnTo>
                <a:lnTo>
                  <a:pt x="5939" y="16"/>
                </a:lnTo>
                <a:lnTo>
                  <a:pt x="5939" y="0"/>
                </a:lnTo>
                <a:close/>
                <a:moveTo>
                  <a:pt x="6115" y="0"/>
                </a:moveTo>
                <a:lnTo>
                  <a:pt x="6243" y="0"/>
                </a:lnTo>
                <a:lnTo>
                  <a:pt x="6243" y="16"/>
                </a:lnTo>
                <a:lnTo>
                  <a:pt x="6115" y="16"/>
                </a:lnTo>
                <a:lnTo>
                  <a:pt x="6115" y="0"/>
                </a:lnTo>
                <a:close/>
                <a:moveTo>
                  <a:pt x="6291" y="0"/>
                </a:moveTo>
                <a:lnTo>
                  <a:pt x="6419" y="0"/>
                </a:lnTo>
                <a:lnTo>
                  <a:pt x="6419" y="16"/>
                </a:lnTo>
                <a:lnTo>
                  <a:pt x="6291" y="16"/>
                </a:lnTo>
                <a:lnTo>
                  <a:pt x="6291" y="0"/>
                </a:lnTo>
                <a:close/>
                <a:moveTo>
                  <a:pt x="6467" y="0"/>
                </a:moveTo>
                <a:lnTo>
                  <a:pt x="6596" y="0"/>
                </a:lnTo>
                <a:lnTo>
                  <a:pt x="6596" y="16"/>
                </a:lnTo>
                <a:lnTo>
                  <a:pt x="6467" y="16"/>
                </a:lnTo>
                <a:lnTo>
                  <a:pt x="6467" y="0"/>
                </a:lnTo>
                <a:close/>
                <a:moveTo>
                  <a:pt x="6644" y="0"/>
                </a:moveTo>
                <a:lnTo>
                  <a:pt x="6772" y="0"/>
                </a:lnTo>
                <a:lnTo>
                  <a:pt x="6772" y="16"/>
                </a:lnTo>
                <a:lnTo>
                  <a:pt x="6644" y="16"/>
                </a:lnTo>
                <a:lnTo>
                  <a:pt x="6644" y="0"/>
                </a:lnTo>
                <a:close/>
                <a:moveTo>
                  <a:pt x="6820" y="0"/>
                </a:moveTo>
                <a:lnTo>
                  <a:pt x="6948" y="0"/>
                </a:lnTo>
                <a:lnTo>
                  <a:pt x="6948" y="16"/>
                </a:lnTo>
                <a:lnTo>
                  <a:pt x="6820" y="16"/>
                </a:lnTo>
                <a:lnTo>
                  <a:pt x="6820" y="0"/>
                </a:lnTo>
                <a:close/>
                <a:moveTo>
                  <a:pt x="6996" y="0"/>
                </a:moveTo>
                <a:lnTo>
                  <a:pt x="7124" y="0"/>
                </a:lnTo>
                <a:lnTo>
                  <a:pt x="7124" y="16"/>
                </a:lnTo>
                <a:lnTo>
                  <a:pt x="6996" y="16"/>
                </a:lnTo>
                <a:lnTo>
                  <a:pt x="6996" y="0"/>
                </a:lnTo>
                <a:close/>
                <a:moveTo>
                  <a:pt x="7172" y="0"/>
                </a:moveTo>
                <a:lnTo>
                  <a:pt x="7300" y="0"/>
                </a:lnTo>
                <a:lnTo>
                  <a:pt x="7300" y="16"/>
                </a:lnTo>
                <a:lnTo>
                  <a:pt x="7172" y="16"/>
                </a:lnTo>
                <a:lnTo>
                  <a:pt x="7172" y="0"/>
                </a:lnTo>
                <a:close/>
                <a:moveTo>
                  <a:pt x="7348" y="0"/>
                </a:moveTo>
                <a:lnTo>
                  <a:pt x="7476" y="0"/>
                </a:lnTo>
                <a:lnTo>
                  <a:pt x="7476" y="16"/>
                </a:lnTo>
                <a:lnTo>
                  <a:pt x="7348" y="16"/>
                </a:lnTo>
                <a:lnTo>
                  <a:pt x="7348" y="0"/>
                </a:lnTo>
                <a:close/>
                <a:moveTo>
                  <a:pt x="7524" y="0"/>
                </a:moveTo>
                <a:lnTo>
                  <a:pt x="7653" y="0"/>
                </a:lnTo>
                <a:lnTo>
                  <a:pt x="7653" y="16"/>
                </a:lnTo>
                <a:lnTo>
                  <a:pt x="7524" y="16"/>
                </a:lnTo>
                <a:lnTo>
                  <a:pt x="7524" y="0"/>
                </a:lnTo>
                <a:close/>
                <a:moveTo>
                  <a:pt x="7701" y="0"/>
                </a:moveTo>
                <a:lnTo>
                  <a:pt x="7829" y="0"/>
                </a:lnTo>
                <a:lnTo>
                  <a:pt x="7829" y="16"/>
                </a:lnTo>
                <a:lnTo>
                  <a:pt x="7701" y="16"/>
                </a:lnTo>
                <a:lnTo>
                  <a:pt x="7701" y="0"/>
                </a:lnTo>
                <a:close/>
                <a:moveTo>
                  <a:pt x="7877" y="0"/>
                </a:moveTo>
                <a:lnTo>
                  <a:pt x="7992" y="0"/>
                </a:lnTo>
                <a:cubicBezTo>
                  <a:pt x="7997" y="0"/>
                  <a:pt x="8000" y="4"/>
                  <a:pt x="8000" y="8"/>
                </a:cubicBezTo>
                <a:lnTo>
                  <a:pt x="8000" y="21"/>
                </a:lnTo>
                <a:lnTo>
                  <a:pt x="7984" y="21"/>
                </a:lnTo>
                <a:lnTo>
                  <a:pt x="7984" y="8"/>
                </a:lnTo>
                <a:lnTo>
                  <a:pt x="7992" y="16"/>
                </a:lnTo>
                <a:lnTo>
                  <a:pt x="7877" y="16"/>
                </a:lnTo>
                <a:lnTo>
                  <a:pt x="7877" y="0"/>
                </a:lnTo>
                <a:close/>
                <a:moveTo>
                  <a:pt x="8000" y="69"/>
                </a:moveTo>
                <a:lnTo>
                  <a:pt x="8000" y="197"/>
                </a:lnTo>
                <a:lnTo>
                  <a:pt x="7984" y="197"/>
                </a:lnTo>
                <a:lnTo>
                  <a:pt x="7984" y="69"/>
                </a:lnTo>
                <a:lnTo>
                  <a:pt x="8000" y="69"/>
                </a:lnTo>
                <a:close/>
                <a:moveTo>
                  <a:pt x="8000" y="245"/>
                </a:moveTo>
                <a:lnTo>
                  <a:pt x="8000" y="373"/>
                </a:lnTo>
                <a:lnTo>
                  <a:pt x="7984" y="373"/>
                </a:lnTo>
                <a:lnTo>
                  <a:pt x="7984" y="245"/>
                </a:lnTo>
                <a:lnTo>
                  <a:pt x="8000" y="245"/>
                </a:lnTo>
                <a:close/>
                <a:moveTo>
                  <a:pt x="8000" y="421"/>
                </a:moveTo>
                <a:lnTo>
                  <a:pt x="8000" y="549"/>
                </a:lnTo>
                <a:lnTo>
                  <a:pt x="7984" y="549"/>
                </a:lnTo>
                <a:lnTo>
                  <a:pt x="7984" y="421"/>
                </a:lnTo>
                <a:lnTo>
                  <a:pt x="8000" y="421"/>
                </a:lnTo>
                <a:close/>
                <a:moveTo>
                  <a:pt x="8000" y="598"/>
                </a:moveTo>
                <a:lnTo>
                  <a:pt x="8000" y="726"/>
                </a:lnTo>
                <a:lnTo>
                  <a:pt x="7984" y="726"/>
                </a:lnTo>
                <a:lnTo>
                  <a:pt x="7984" y="598"/>
                </a:lnTo>
                <a:lnTo>
                  <a:pt x="8000" y="598"/>
                </a:lnTo>
                <a:close/>
                <a:moveTo>
                  <a:pt x="8000" y="774"/>
                </a:moveTo>
                <a:lnTo>
                  <a:pt x="8000" y="902"/>
                </a:lnTo>
                <a:lnTo>
                  <a:pt x="7984" y="902"/>
                </a:lnTo>
                <a:lnTo>
                  <a:pt x="7984" y="774"/>
                </a:lnTo>
                <a:lnTo>
                  <a:pt x="8000" y="774"/>
                </a:lnTo>
                <a:close/>
                <a:moveTo>
                  <a:pt x="8000" y="950"/>
                </a:moveTo>
                <a:lnTo>
                  <a:pt x="8000" y="1078"/>
                </a:lnTo>
                <a:lnTo>
                  <a:pt x="7984" y="1078"/>
                </a:lnTo>
                <a:lnTo>
                  <a:pt x="7984" y="950"/>
                </a:lnTo>
                <a:lnTo>
                  <a:pt x="8000" y="950"/>
                </a:lnTo>
                <a:close/>
                <a:moveTo>
                  <a:pt x="8000" y="1126"/>
                </a:moveTo>
                <a:lnTo>
                  <a:pt x="8000" y="1254"/>
                </a:lnTo>
                <a:lnTo>
                  <a:pt x="7984" y="1254"/>
                </a:lnTo>
                <a:lnTo>
                  <a:pt x="7984" y="1126"/>
                </a:lnTo>
                <a:lnTo>
                  <a:pt x="8000" y="1126"/>
                </a:lnTo>
                <a:close/>
                <a:moveTo>
                  <a:pt x="8000" y="1302"/>
                </a:moveTo>
                <a:lnTo>
                  <a:pt x="8000" y="1430"/>
                </a:lnTo>
                <a:lnTo>
                  <a:pt x="7984" y="1430"/>
                </a:lnTo>
                <a:lnTo>
                  <a:pt x="7984" y="1302"/>
                </a:lnTo>
                <a:lnTo>
                  <a:pt x="8000" y="1302"/>
                </a:lnTo>
                <a:close/>
                <a:moveTo>
                  <a:pt x="8000" y="1478"/>
                </a:moveTo>
                <a:lnTo>
                  <a:pt x="8000" y="1607"/>
                </a:lnTo>
                <a:lnTo>
                  <a:pt x="7984" y="1607"/>
                </a:lnTo>
                <a:lnTo>
                  <a:pt x="7984" y="1478"/>
                </a:lnTo>
                <a:lnTo>
                  <a:pt x="8000" y="1478"/>
                </a:lnTo>
                <a:close/>
                <a:moveTo>
                  <a:pt x="8000" y="1655"/>
                </a:moveTo>
                <a:lnTo>
                  <a:pt x="8000" y="1783"/>
                </a:lnTo>
                <a:lnTo>
                  <a:pt x="7984" y="1783"/>
                </a:lnTo>
                <a:lnTo>
                  <a:pt x="7984" y="1655"/>
                </a:lnTo>
                <a:lnTo>
                  <a:pt x="8000" y="1655"/>
                </a:lnTo>
                <a:close/>
                <a:moveTo>
                  <a:pt x="8000" y="1831"/>
                </a:moveTo>
                <a:lnTo>
                  <a:pt x="8000" y="1959"/>
                </a:lnTo>
                <a:lnTo>
                  <a:pt x="7984" y="1959"/>
                </a:lnTo>
                <a:lnTo>
                  <a:pt x="7984" y="1831"/>
                </a:lnTo>
                <a:lnTo>
                  <a:pt x="8000" y="1831"/>
                </a:lnTo>
                <a:close/>
                <a:moveTo>
                  <a:pt x="8000" y="2007"/>
                </a:moveTo>
                <a:lnTo>
                  <a:pt x="8000" y="2135"/>
                </a:lnTo>
                <a:lnTo>
                  <a:pt x="7984" y="2135"/>
                </a:lnTo>
                <a:lnTo>
                  <a:pt x="7984" y="2007"/>
                </a:lnTo>
                <a:lnTo>
                  <a:pt x="8000" y="2007"/>
                </a:lnTo>
                <a:close/>
                <a:moveTo>
                  <a:pt x="8000" y="2183"/>
                </a:moveTo>
                <a:lnTo>
                  <a:pt x="8000" y="2311"/>
                </a:lnTo>
                <a:lnTo>
                  <a:pt x="7984" y="2311"/>
                </a:lnTo>
                <a:lnTo>
                  <a:pt x="7984" y="2183"/>
                </a:lnTo>
                <a:lnTo>
                  <a:pt x="8000" y="2183"/>
                </a:lnTo>
                <a:close/>
                <a:moveTo>
                  <a:pt x="8000" y="2359"/>
                </a:moveTo>
                <a:lnTo>
                  <a:pt x="8000" y="2487"/>
                </a:lnTo>
                <a:lnTo>
                  <a:pt x="7984" y="2487"/>
                </a:lnTo>
                <a:lnTo>
                  <a:pt x="7984" y="2359"/>
                </a:lnTo>
                <a:lnTo>
                  <a:pt x="8000" y="2359"/>
                </a:lnTo>
                <a:close/>
                <a:moveTo>
                  <a:pt x="8000" y="2535"/>
                </a:moveTo>
                <a:lnTo>
                  <a:pt x="8000" y="2664"/>
                </a:lnTo>
                <a:lnTo>
                  <a:pt x="7984" y="2664"/>
                </a:lnTo>
                <a:lnTo>
                  <a:pt x="7984" y="2535"/>
                </a:lnTo>
                <a:lnTo>
                  <a:pt x="8000" y="2535"/>
                </a:lnTo>
                <a:close/>
                <a:moveTo>
                  <a:pt x="8000" y="2712"/>
                </a:moveTo>
                <a:lnTo>
                  <a:pt x="8000" y="2840"/>
                </a:lnTo>
                <a:lnTo>
                  <a:pt x="7984" y="2840"/>
                </a:lnTo>
                <a:lnTo>
                  <a:pt x="7984" y="2712"/>
                </a:lnTo>
                <a:lnTo>
                  <a:pt x="8000" y="2712"/>
                </a:lnTo>
                <a:close/>
                <a:moveTo>
                  <a:pt x="8000" y="2888"/>
                </a:moveTo>
                <a:lnTo>
                  <a:pt x="8000" y="3016"/>
                </a:lnTo>
                <a:lnTo>
                  <a:pt x="7984" y="3016"/>
                </a:lnTo>
                <a:lnTo>
                  <a:pt x="7984" y="2888"/>
                </a:lnTo>
                <a:lnTo>
                  <a:pt x="8000" y="2888"/>
                </a:lnTo>
                <a:close/>
                <a:moveTo>
                  <a:pt x="8000" y="3064"/>
                </a:moveTo>
                <a:lnTo>
                  <a:pt x="8000" y="3192"/>
                </a:lnTo>
                <a:lnTo>
                  <a:pt x="7984" y="3192"/>
                </a:lnTo>
                <a:lnTo>
                  <a:pt x="7984" y="3064"/>
                </a:lnTo>
                <a:lnTo>
                  <a:pt x="8000" y="3064"/>
                </a:lnTo>
                <a:close/>
                <a:moveTo>
                  <a:pt x="8000" y="3240"/>
                </a:moveTo>
                <a:lnTo>
                  <a:pt x="8000" y="3368"/>
                </a:lnTo>
                <a:lnTo>
                  <a:pt x="7984" y="3368"/>
                </a:lnTo>
                <a:lnTo>
                  <a:pt x="7984" y="3240"/>
                </a:lnTo>
                <a:lnTo>
                  <a:pt x="8000" y="3240"/>
                </a:lnTo>
                <a:close/>
                <a:moveTo>
                  <a:pt x="8000" y="3416"/>
                </a:moveTo>
                <a:lnTo>
                  <a:pt x="8000" y="3544"/>
                </a:lnTo>
                <a:lnTo>
                  <a:pt x="7984" y="3544"/>
                </a:lnTo>
                <a:lnTo>
                  <a:pt x="7984" y="3416"/>
                </a:lnTo>
                <a:lnTo>
                  <a:pt x="8000" y="3416"/>
                </a:lnTo>
                <a:close/>
                <a:moveTo>
                  <a:pt x="8000" y="3593"/>
                </a:moveTo>
                <a:lnTo>
                  <a:pt x="8000" y="3721"/>
                </a:lnTo>
                <a:lnTo>
                  <a:pt x="7984" y="3721"/>
                </a:lnTo>
                <a:lnTo>
                  <a:pt x="7984" y="3593"/>
                </a:lnTo>
                <a:lnTo>
                  <a:pt x="8000" y="3593"/>
                </a:lnTo>
                <a:close/>
                <a:moveTo>
                  <a:pt x="8000" y="3769"/>
                </a:moveTo>
                <a:lnTo>
                  <a:pt x="8000" y="3897"/>
                </a:lnTo>
                <a:lnTo>
                  <a:pt x="7984" y="3897"/>
                </a:lnTo>
                <a:lnTo>
                  <a:pt x="7984" y="3769"/>
                </a:lnTo>
                <a:lnTo>
                  <a:pt x="8000" y="3769"/>
                </a:lnTo>
                <a:close/>
                <a:moveTo>
                  <a:pt x="8000" y="3945"/>
                </a:moveTo>
                <a:lnTo>
                  <a:pt x="8000" y="4073"/>
                </a:lnTo>
                <a:lnTo>
                  <a:pt x="7984" y="4073"/>
                </a:lnTo>
                <a:lnTo>
                  <a:pt x="7984" y="3945"/>
                </a:lnTo>
                <a:lnTo>
                  <a:pt x="8000" y="3945"/>
                </a:lnTo>
                <a:close/>
                <a:moveTo>
                  <a:pt x="8000" y="4121"/>
                </a:moveTo>
                <a:lnTo>
                  <a:pt x="8000" y="4249"/>
                </a:lnTo>
                <a:lnTo>
                  <a:pt x="7984" y="4249"/>
                </a:lnTo>
                <a:lnTo>
                  <a:pt x="7984" y="4121"/>
                </a:lnTo>
                <a:lnTo>
                  <a:pt x="8000" y="4121"/>
                </a:lnTo>
                <a:close/>
                <a:moveTo>
                  <a:pt x="8000" y="4297"/>
                </a:moveTo>
                <a:lnTo>
                  <a:pt x="8000" y="4425"/>
                </a:lnTo>
                <a:lnTo>
                  <a:pt x="7984" y="4425"/>
                </a:lnTo>
                <a:lnTo>
                  <a:pt x="7984" y="4297"/>
                </a:lnTo>
                <a:lnTo>
                  <a:pt x="8000" y="4297"/>
                </a:lnTo>
                <a:close/>
                <a:moveTo>
                  <a:pt x="7992" y="4480"/>
                </a:moveTo>
                <a:lnTo>
                  <a:pt x="7863" y="4480"/>
                </a:lnTo>
                <a:lnTo>
                  <a:pt x="7863" y="4464"/>
                </a:lnTo>
                <a:lnTo>
                  <a:pt x="7992" y="4464"/>
                </a:lnTo>
                <a:lnTo>
                  <a:pt x="7992" y="4480"/>
                </a:lnTo>
                <a:close/>
                <a:moveTo>
                  <a:pt x="7815" y="4480"/>
                </a:moveTo>
                <a:lnTo>
                  <a:pt x="7687" y="4480"/>
                </a:lnTo>
                <a:lnTo>
                  <a:pt x="7687" y="4464"/>
                </a:lnTo>
                <a:lnTo>
                  <a:pt x="7815" y="4464"/>
                </a:lnTo>
                <a:lnTo>
                  <a:pt x="7815" y="4480"/>
                </a:lnTo>
                <a:close/>
                <a:moveTo>
                  <a:pt x="7639" y="4480"/>
                </a:moveTo>
                <a:lnTo>
                  <a:pt x="7511" y="4480"/>
                </a:lnTo>
                <a:lnTo>
                  <a:pt x="7511" y="4464"/>
                </a:lnTo>
                <a:lnTo>
                  <a:pt x="7639" y="4464"/>
                </a:lnTo>
                <a:lnTo>
                  <a:pt x="7639" y="4480"/>
                </a:lnTo>
                <a:close/>
                <a:moveTo>
                  <a:pt x="7463" y="4480"/>
                </a:moveTo>
                <a:lnTo>
                  <a:pt x="7335" y="4480"/>
                </a:lnTo>
                <a:lnTo>
                  <a:pt x="7335" y="4464"/>
                </a:lnTo>
                <a:lnTo>
                  <a:pt x="7463" y="4464"/>
                </a:lnTo>
                <a:lnTo>
                  <a:pt x="7463" y="4480"/>
                </a:lnTo>
                <a:close/>
                <a:moveTo>
                  <a:pt x="7287" y="4480"/>
                </a:moveTo>
                <a:lnTo>
                  <a:pt x="7159" y="4480"/>
                </a:lnTo>
                <a:lnTo>
                  <a:pt x="7159" y="4464"/>
                </a:lnTo>
                <a:lnTo>
                  <a:pt x="7287" y="4464"/>
                </a:lnTo>
                <a:lnTo>
                  <a:pt x="7287" y="4480"/>
                </a:lnTo>
                <a:close/>
                <a:moveTo>
                  <a:pt x="7111" y="4480"/>
                </a:moveTo>
                <a:lnTo>
                  <a:pt x="6983" y="4480"/>
                </a:lnTo>
                <a:lnTo>
                  <a:pt x="6983" y="4464"/>
                </a:lnTo>
                <a:lnTo>
                  <a:pt x="7111" y="4464"/>
                </a:lnTo>
                <a:lnTo>
                  <a:pt x="7111" y="4480"/>
                </a:lnTo>
                <a:close/>
                <a:moveTo>
                  <a:pt x="6934" y="4480"/>
                </a:moveTo>
                <a:lnTo>
                  <a:pt x="6806" y="4480"/>
                </a:lnTo>
                <a:lnTo>
                  <a:pt x="6806" y="4464"/>
                </a:lnTo>
                <a:lnTo>
                  <a:pt x="6934" y="4464"/>
                </a:lnTo>
                <a:lnTo>
                  <a:pt x="6934" y="4480"/>
                </a:lnTo>
                <a:close/>
                <a:moveTo>
                  <a:pt x="6758" y="4480"/>
                </a:moveTo>
                <a:lnTo>
                  <a:pt x="6630" y="4480"/>
                </a:lnTo>
                <a:lnTo>
                  <a:pt x="6630" y="4464"/>
                </a:lnTo>
                <a:lnTo>
                  <a:pt x="6758" y="4464"/>
                </a:lnTo>
                <a:lnTo>
                  <a:pt x="6758" y="4480"/>
                </a:lnTo>
                <a:close/>
                <a:moveTo>
                  <a:pt x="6582" y="4480"/>
                </a:moveTo>
                <a:lnTo>
                  <a:pt x="6454" y="4480"/>
                </a:lnTo>
                <a:lnTo>
                  <a:pt x="6454" y="4464"/>
                </a:lnTo>
                <a:lnTo>
                  <a:pt x="6582" y="4464"/>
                </a:lnTo>
                <a:lnTo>
                  <a:pt x="6582" y="4480"/>
                </a:lnTo>
                <a:close/>
                <a:moveTo>
                  <a:pt x="6406" y="4480"/>
                </a:moveTo>
                <a:lnTo>
                  <a:pt x="6278" y="4480"/>
                </a:lnTo>
                <a:lnTo>
                  <a:pt x="6278" y="4464"/>
                </a:lnTo>
                <a:lnTo>
                  <a:pt x="6406" y="4464"/>
                </a:lnTo>
                <a:lnTo>
                  <a:pt x="6406" y="4480"/>
                </a:lnTo>
                <a:close/>
                <a:moveTo>
                  <a:pt x="6230" y="4480"/>
                </a:moveTo>
                <a:lnTo>
                  <a:pt x="6102" y="4480"/>
                </a:lnTo>
                <a:lnTo>
                  <a:pt x="6102" y="4464"/>
                </a:lnTo>
                <a:lnTo>
                  <a:pt x="6230" y="4464"/>
                </a:lnTo>
                <a:lnTo>
                  <a:pt x="6230" y="4480"/>
                </a:lnTo>
                <a:close/>
                <a:moveTo>
                  <a:pt x="6054" y="4480"/>
                </a:moveTo>
                <a:lnTo>
                  <a:pt x="5925" y="4480"/>
                </a:lnTo>
                <a:lnTo>
                  <a:pt x="5925" y="4464"/>
                </a:lnTo>
                <a:lnTo>
                  <a:pt x="6054" y="4464"/>
                </a:lnTo>
                <a:lnTo>
                  <a:pt x="6054" y="4480"/>
                </a:lnTo>
                <a:close/>
                <a:moveTo>
                  <a:pt x="5877" y="4480"/>
                </a:moveTo>
                <a:lnTo>
                  <a:pt x="5749" y="4480"/>
                </a:lnTo>
                <a:lnTo>
                  <a:pt x="5749" y="4464"/>
                </a:lnTo>
                <a:lnTo>
                  <a:pt x="5877" y="4464"/>
                </a:lnTo>
                <a:lnTo>
                  <a:pt x="5877" y="4480"/>
                </a:lnTo>
                <a:close/>
                <a:moveTo>
                  <a:pt x="5701" y="4480"/>
                </a:moveTo>
                <a:lnTo>
                  <a:pt x="5573" y="4480"/>
                </a:lnTo>
                <a:lnTo>
                  <a:pt x="5573" y="4464"/>
                </a:lnTo>
                <a:lnTo>
                  <a:pt x="5701" y="4464"/>
                </a:lnTo>
                <a:lnTo>
                  <a:pt x="5701" y="4480"/>
                </a:lnTo>
                <a:close/>
                <a:moveTo>
                  <a:pt x="5525" y="4480"/>
                </a:moveTo>
                <a:lnTo>
                  <a:pt x="5397" y="4480"/>
                </a:lnTo>
                <a:lnTo>
                  <a:pt x="5397" y="4464"/>
                </a:lnTo>
                <a:lnTo>
                  <a:pt x="5525" y="4464"/>
                </a:lnTo>
                <a:lnTo>
                  <a:pt x="5525" y="4480"/>
                </a:lnTo>
                <a:close/>
                <a:moveTo>
                  <a:pt x="5349" y="4480"/>
                </a:moveTo>
                <a:lnTo>
                  <a:pt x="5221" y="4480"/>
                </a:lnTo>
                <a:lnTo>
                  <a:pt x="5221" y="4464"/>
                </a:lnTo>
                <a:lnTo>
                  <a:pt x="5349" y="4464"/>
                </a:lnTo>
                <a:lnTo>
                  <a:pt x="5349" y="4480"/>
                </a:lnTo>
                <a:close/>
                <a:moveTo>
                  <a:pt x="5173" y="4480"/>
                </a:moveTo>
                <a:lnTo>
                  <a:pt x="5045" y="4480"/>
                </a:lnTo>
                <a:lnTo>
                  <a:pt x="5045" y="4464"/>
                </a:lnTo>
                <a:lnTo>
                  <a:pt x="5173" y="4464"/>
                </a:lnTo>
                <a:lnTo>
                  <a:pt x="5173" y="4480"/>
                </a:lnTo>
                <a:close/>
                <a:moveTo>
                  <a:pt x="4997" y="4480"/>
                </a:moveTo>
                <a:lnTo>
                  <a:pt x="4868" y="4480"/>
                </a:lnTo>
                <a:lnTo>
                  <a:pt x="4868" y="4464"/>
                </a:lnTo>
                <a:lnTo>
                  <a:pt x="4997" y="4464"/>
                </a:lnTo>
                <a:lnTo>
                  <a:pt x="4997" y="4480"/>
                </a:lnTo>
                <a:close/>
                <a:moveTo>
                  <a:pt x="4820" y="4480"/>
                </a:moveTo>
                <a:lnTo>
                  <a:pt x="4692" y="4480"/>
                </a:lnTo>
                <a:lnTo>
                  <a:pt x="4692" y="4464"/>
                </a:lnTo>
                <a:lnTo>
                  <a:pt x="4820" y="4464"/>
                </a:lnTo>
                <a:lnTo>
                  <a:pt x="4820" y="4480"/>
                </a:lnTo>
                <a:close/>
                <a:moveTo>
                  <a:pt x="4644" y="4480"/>
                </a:moveTo>
                <a:lnTo>
                  <a:pt x="4516" y="4480"/>
                </a:lnTo>
                <a:lnTo>
                  <a:pt x="4516" y="4464"/>
                </a:lnTo>
                <a:lnTo>
                  <a:pt x="4644" y="4464"/>
                </a:lnTo>
                <a:lnTo>
                  <a:pt x="4644" y="4480"/>
                </a:lnTo>
                <a:close/>
                <a:moveTo>
                  <a:pt x="4468" y="4480"/>
                </a:moveTo>
                <a:lnTo>
                  <a:pt x="4340" y="4480"/>
                </a:lnTo>
                <a:lnTo>
                  <a:pt x="4340" y="4464"/>
                </a:lnTo>
                <a:lnTo>
                  <a:pt x="4468" y="4464"/>
                </a:lnTo>
                <a:lnTo>
                  <a:pt x="4468" y="4480"/>
                </a:lnTo>
                <a:close/>
                <a:moveTo>
                  <a:pt x="4292" y="4480"/>
                </a:moveTo>
                <a:lnTo>
                  <a:pt x="4164" y="4480"/>
                </a:lnTo>
                <a:lnTo>
                  <a:pt x="4164" y="4464"/>
                </a:lnTo>
                <a:lnTo>
                  <a:pt x="4292" y="4464"/>
                </a:lnTo>
                <a:lnTo>
                  <a:pt x="4292" y="4480"/>
                </a:lnTo>
                <a:close/>
                <a:moveTo>
                  <a:pt x="4116" y="4480"/>
                </a:moveTo>
                <a:lnTo>
                  <a:pt x="3988" y="4480"/>
                </a:lnTo>
                <a:lnTo>
                  <a:pt x="3988" y="4464"/>
                </a:lnTo>
                <a:lnTo>
                  <a:pt x="4116" y="4464"/>
                </a:lnTo>
                <a:lnTo>
                  <a:pt x="4116" y="4480"/>
                </a:lnTo>
                <a:close/>
                <a:moveTo>
                  <a:pt x="3939" y="4480"/>
                </a:moveTo>
                <a:lnTo>
                  <a:pt x="3811" y="4480"/>
                </a:lnTo>
                <a:lnTo>
                  <a:pt x="3811" y="4464"/>
                </a:lnTo>
                <a:lnTo>
                  <a:pt x="3939" y="4464"/>
                </a:lnTo>
                <a:lnTo>
                  <a:pt x="3939" y="4480"/>
                </a:lnTo>
                <a:close/>
                <a:moveTo>
                  <a:pt x="3763" y="4480"/>
                </a:moveTo>
                <a:lnTo>
                  <a:pt x="3635" y="4480"/>
                </a:lnTo>
                <a:lnTo>
                  <a:pt x="3635" y="4464"/>
                </a:lnTo>
                <a:lnTo>
                  <a:pt x="3763" y="4464"/>
                </a:lnTo>
                <a:lnTo>
                  <a:pt x="3763" y="4480"/>
                </a:lnTo>
                <a:close/>
                <a:moveTo>
                  <a:pt x="3587" y="4480"/>
                </a:moveTo>
                <a:lnTo>
                  <a:pt x="3459" y="4480"/>
                </a:lnTo>
                <a:lnTo>
                  <a:pt x="3459" y="4464"/>
                </a:lnTo>
                <a:lnTo>
                  <a:pt x="3587" y="4464"/>
                </a:lnTo>
                <a:lnTo>
                  <a:pt x="3587" y="4480"/>
                </a:lnTo>
                <a:close/>
                <a:moveTo>
                  <a:pt x="3411" y="4480"/>
                </a:moveTo>
                <a:lnTo>
                  <a:pt x="3283" y="4480"/>
                </a:lnTo>
                <a:lnTo>
                  <a:pt x="3283" y="4464"/>
                </a:lnTo>
                <a:lnTo>
                  <a:pt x="3411" y="4464"/>
                </a:lnTo>
                <a:lnTo>
                  <a:pt x="3411" y="4480"/>
                </a:lnTo>
                <a:close/>
                <a:moveTo>
                  <a:pt x="3235" y="4480"/>
                </a:moveTo>
                <a:lnTo>
                  <a:pt x="3107" y="4480"/>
                </a:lnTo>
                <a:lnTo>
                  <a:pt x="3107" y="4464"/>
                </a:lnTo>
                <a:lnTo>
                  <a:pt x="3235" y="4464"/>
                </a:lnTo>
                <a:lnTo>
                  <a:pt x="3235" y="4480"/>
                </a:lnTo>
                <a:close/>
                <a:moveTo>
                  <a:pt x="3059" y="4480"/>
                </a:moveTo>
                <a:lnTo>
                  <a:pt x="2930" y="4480"/>
                </a:lnTo>
                <a:lnTo>
                  <a:pt x="2930" y="4464"/>
                </a:lnTo>
                <a:lnTo>
                  <a:pt x="3059" y="4464"/>
                </a:lnTo>
                <a:lnTo>
                  <a:pt x="3059" y="4480"/>
                </a:lnTo>
                <a:close/>
                <a:moveTo>
                  <a:pt x="2882" y="4480"/>
                </a:moveTo>
                <a:lnTo>
                  <a:pt x="2754" y="4480"/>
                </a:lnTo>
                <a:lnTo>
                  <a:pt x="2754" y="4464"/>
                </a:lnTo>
                <a:lnTo>
                  <a:pt x="2882" y="4464"/>
                </a:lnTo>
                <a:lnTo>
                  <a:pt x="2882" y="4480"/>
                </a:lnTo>
                <a:close/>
                <a:moveTo>
                  <a:pt x="2706" y="4480"/>
                </a:moveTo>
                <a:lnTo>
                  <a:pt x="2578" y="4480"/>
                </a:lnTo>
                <a:lnTo>
                  <a:pt x="2578" y="4464"/>
                </a:lnTo>
                <a:lnTo>
                  <a:pt x="2706" y="4464"/>
                </a:lnTo>
                <a:lnTo>
                  <a:pt x="2706" y="4480"/>
                </a:lnTo>
                <a:close/>
                <a:moveTo>
                  <a:pt x="2530" y="4480"/>
                </a:moveTo>
                <a:lnTo>
                  <a:pt x="2402" y="4480"/>
                </a:lnTo>
                <a:lnTo>
                  <a:pt x="2402" y="4464"/>
                </a:lnTo>
                <a:lnTo>
                  <a:pt x="2530" y="4464"/>
                </a:lnTo>
                <a:lnTo>
                  <a:pt x="2530" y="4480"/>
                </a:lnTo>
                <a:close/>
                <a:moveTo>
                  <a:pt x="2354" y="4480"/>
                </a:moveTo>
                <a:lnTo>
                  <a:pt x="2226" y="4480"/>
                </a:lnTo>
                <a:lnTo>
                  <a:pt x="2226" y="4464"/>
                </a:lnTo>
                <a:lnTo>
                  <a:pt x="2354" y="4464"/>
                </a:lnTo>
                <a:lnTo>
                  <a:pt x="2354" y="4480"/>
                </a:lnTo>
                <a:close/>
                <a:moveTo>
                  <a:pt x="2178" y="4480"/>
                </a:moveTo>
                <a:lnTo>
                  <a:pt x="2050" y="4480"/>
                </a:lnTo>
                <a:lnTo>
                  <a:pt x="2050" y="4464"/>
                </a:lnTo>
                <a:lnTo>
                  <a:pt x="2178" y="4464"/>
                </a:lnTo>
                <a:lnTo>
                  <a:pt x="2178" y="4480"/>
                </a:lnTo>
                <a:close/>
                <a:moveTo>
                  <a:pt x="2002" y="4480"/>
                </a:moveTo>
                <a:lnTo>
                  <a:pt x="1873" y="4480"/>
                </a:lnTo>
                <a:lnTo>
                  <a:pt x="1873" y="4464"/>
                </a:lnTo>
                <a:lnTo>
                  <a:pt x="2002" y="4464"/>
                </a:lnTo>
                <a:lnTo>
                  <a:pt x="2002" y="4480"/>
                </a:lnTo>
                <a:close/>
                <a:moveTo>
                  <a:pt x="1825" y="4480"/>
                </a:moveTo>
                <a:lnTo>
                  <a:pt x="1697" y="4480"/>
                </a:lnTo>
                <a:lnTo>
                  <a:pt x="1697" y="4464"/>
                </a:lnTo>
                <a:lnTo>
                  <a:pt x="1825" y="4464"/>
                </a:lnTo>
                <a:lnTo>
                  <a:pt x="1825" y="4480"/>
                </a:lnTo>
                <a:close/>
                <a:moveTo>
                  <a:pt x="1649" y="4480"/>
                </a:moveTo>
                <a:lnTo>
                  <a:pt x="1521" y="4480"/>
                </a:lnTo>
                <a:lnTo>
                  <a:pt x="1521" y="4464"/>
                </a:lnTo>
                <a:lnTo>
                  <a:pt x="1649" y="4464"/>
                </a:lnTo>
                <a:lnTo>
                  <a:pt x="1649" y="4480"/>
                </a:lnTo>
                <a:close/>
                <a:moveTo>
                  <a:pt x="1473" y="4480"/>
                </a:moveTo>
                <a:lnTo>
                  <a:pt x="1345" y="4480"/>
                </a:lnTo>
                <a:lnTo>
                  <a:pt x="1345" y="4464"/>
                </a:lnTo>
                <a:lnTo>
                  <a:pt x="1473" y="4464"/>
                </a:lnTo>
                <a:lnTo>
                  <a:pt x="1473" y="4480"/>
                </a:lnTo>
                <a:close/>
                <a:moveTo>
                  <a:pt x="1297" y="4480"/>
                </a:moveTo>
                <a:lnTo>
                  <a:pt x="1169" y="4480"/>
                </a:lnTo>
                <a:lnTo>
                  <a:pt x="1169" y="4464"/>
                </a:lnTo>
                <a:lnTo>
                  <a:pt x="1297" y="4464"/>
                </a:lnTo>
                <a:lnTo>
                  <a:pt x="1297" y="4480"/>
                </a:lnTo>
                <a:close/>
                <a:moveTo>
                  <a:pt x="1121" y="4480"/>
                </a:moveTo>
                <a:lnTo>
                  <a:pt x="993" y="4480"/>
                </a:lnTo>
                <a:lnTo>
                  <a:pt x="993" y="4464"/>
                </a:lnTo>
                <a:lnTo>
                  <a:pt x="1121" y="4464"/>
                </a:lnTo>
                <a:lnTo>
                  <a:pt x="1121" y="4480"/>
                </a:lnTo>
                <a:close/>
                <a:moveTo>
                  <a:pt x="944" y="4480"/>
                </a:moveTo>
                <a:lnTo>
                  <a:pt x="816" y="4480"/>
                </a:lnTo>
                <a:lnTo>
                  <a:pt x="816" y="4464"/>
                </a:lnTo>
                <a:lnTo>
                  <a:pt x="944" y="4464"/>
                </a:lnTo>
                <a:lnTo>
                  <a:pt x="944" y="4480"/>
                </a:lnTo>
                <a:close/>
                <a:moveTo>
                  <a:pt x="768" y="4480"/>
                </a:moveTo>
                <a:lnTo>
                  <a:pt x="640" y="4480"/>
                </a:lnTo>
                <a:lnTo>
                  <a:pt x="640" y="4464"/>
                </a:lnTo>
                <a:lnTo>
                  <a:pt x="768" y="4464"/>
                </a:lnTo>
                <a:lnTo>
                  <a:pt x="768" y="4480"/>
                </a:lnTo>
                <a:close/>
                <a:moveTo>
                  <a:pt x="592" y="4480"/>
                </a:moveTo>
                <a:lnTo>
                  <a:pt x="464" y="4480"/>
                </a:lnTo>
                <a:lnTo>
                  <a:pt x="464" y="4464"/>
                </a:lnTo>
                <a:lnTo>
                  <a:pt x="592" y="4464"/>
                </a:lnTo>
                <a:lnTo>
                  <a:pt x="592" y="4480"/>
                </a:lnTo>
                <a:close/>
                <a:moveTo>
                  <a:pt x="416" y="4480"/>
                </a:moveTo>
                <a:lnTo>
                  <a:pt x="288" y="4480"/>
                </a:lnTo>
                <a:lnTo>
                  <a:pt x="288" y="4464"/>
                </a:lnTo>
                <a:lnTo>
                  <a:pt x="416" y="4464"/>
                </a:lnTo>
                <a:lnTo>
                  <a:pt x="416" y="4480"/>
                </a:lnTo>
                <a:close/>
                <a:moveTo>
                  <a:pt x="240" y="4480"/>
                </a:moveTo>
                <a:lnTo>
                  <a:pt x="112" y="4480"/>
                </a:lnTo>
                <a:lnTo>
                  <a:pt x="112" y="4464"/>
                </a:lnTo>
                <a:lnTo>
                  <a:pt x="240" y="4464"/>
                </a:lnTo>
                <a:lnTo>
                  <a:pt x="240" y="4480"/>
                </a:lnTo>
                <a:close/>
                <a:moveTo>
                  <a:pt x="64" y="4480"/>
                </a:moveTo>
                <a:lnTo>
                  <a:pt x="8" y="4480"/>
                </a:lnTo>
                <a:lnTo>
                  <a:pt x="8" y="4464"/>
                </a:lnTo>
                <a:lnTo>
                  <a:pt x="64" y="4464"/>
                </a:lnTo>
                <a:lnTo>
                  <a:pt x="64" y="4480"/>
                </a:lnTo>
                <a:close/>
              </a:path>
            </a:pathLst>
          </a:custGeom>
          <a:solidFill>
            <a:srgbClr val="FF0000"/>
          </a:solidFill>
          <a:ln w="0" cap="flat">
            <a:solidFill>
              <a:srgbClr val="FF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62" name="Rectangle 49">
            <a:extLst>
              <a:ext uri="{FF2B5EF4-FFF2-40B4-BE49-F238E27FC236}">
                <a16:creationId xmlns:a16="http://schemas.microsoft.com/office/drawing/2014/main" id="{00000000-0008-0000-0B00-00003E000000}"/>
              </a:ext>
            </a:extLst>
          </xdr:cNvPr>
          <xdr:cNvSpPr>
            <a:spLocks noChangeArrowheads="1"/>
          </xdr:cNvSpPr>
        </xdr:nvSpPr>
        <xdr:spPr bwMode="auto">
          <a:xfrm>
            <a:off x="4738691" y="4454525"/>
            <a:ext cx="822326"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Your company</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3" name="Rectangle 50">
            <a:extLst>
              <a:ext uri="{FF2B5EF4-FFF2-40B4-BE49-F238E27FC236}">
                <a16:creationId xmlns:a16="http://schemas.microsoft.com/office/drawing/2014/main" id="{00000000-0008-0000-0B00-00003F000000}"/>
              </a:ext>
            </a:extLst>
          </xdr:cNvPr>
          <xdr:cNvSpPr>
            <a:spLocks noChangeArrowheads="1"/>
          </xdr:cNvSpPr>
        </xdr:nvSpPr>
        <xdr:spPr bwMode="auto">
          <a:xfrm>
            <a:off x="6559556" y="44545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90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4" name="Rectangle 51">
            <a:extLst>
              <a:ext uri="{FF2B5EF4-FFF2-40B4-BE49-F238E27FC236}">
                <a16:creationId xmlns:a16="http://schemas.microsoft.com/office/drawing/2014/main" id="{00000000-0008-0000-0B00-000040000000}"/>
              </a:ext>
            </a:extLst>
          </xdr:cNvPr>
          <xdr:cNvSpPr>
            <a:spLocks noChangeArrowheads="1"/>
          </xdr:cNvSpPr>
        </xdr:nvSpPr>
        <xdr:spPr bwMode="auto">
          <a:xfrm>
            <a:off x="4765679" y="4683125"/>
            <a:ext cx="158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5" name="Rectangle 52">
            <a:extLst>
              <a:ext uri="{FF2B5EF4-FFF2-40B4-BE49-F238E27FC236}">
                <a16:creationId xmlns:a16="http://schemas.microsoft.com/office/drawing/2014/main" id="{00000000-0008-0000-0B00-000041000000}"/>
              </a:ext>
            </a:extLst>
          </xdr:cNvPr>
          <xdr:cNvSpPr>
            <a:spLocks noChangeArrowheads="1"/>
          </xdr:cNvSpPr>
        </xdr:nvSpPr>
        <xdr:spPr bwMode="auto">
          <a:xfrm>
            <a:off x="4868866" y="4683125"/>
            <a:ext cx="1203327"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fontAlgn="base">
              <a:spcBef>
                <a:spcPct val="0"/>
              </a:spcBef>
              <a:spcAft>
                <a:spcPct val="0"/>
              </a:spcAft>
            </a:pPr>
            <a:r>
              <a:rPr lang="en-GB" sz="1000">
                <a:solidFill>
                  <a:srgbClr val="000000"/>
                </a:solidFill>
                <a:latin typeface="Arial" pitchFamily="34" charset="0"/>
                <a:cs typeface="Arial" pitchFamily="34" charset="0"/>
              </a:rPr>
              <a:t>Number of staff at A1</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6" name="Rectangle 54">
            <a:extLst>
              <a:ext uri="{FF2B5EF4-FFF2-40B4-BE49-F238E27FC236}">
                <a16:creationId xmlns:a16="http://schemas.microsoft.com/office/drawing/2014/main" id="{00000000-0008-0000-0B00-000042000000}"/>
              </a:ext>
            </a:extLst>
          </xdr:cNvPr>
          <xdr:cNvSpPr>
            <a:spLocks noChangeArrowheads="1"/>
          </xdr:cNvSpPr>
        </xdr:nvSpPr>
        <xdr:spPr bwMode="auto">
          <a:xfrm>
            <a:off x="6559556" y="46831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50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7" name="Rectangle 55">
            <a:extLst>
              <a:ext uri="{FF2B5EF4-FFF2-40B4-BE49-F238E27FC236}">
                <a16:creationId xmlns:a16="http://schemas.microsoft.com/office/drawing/2014/main" id="{00000000-0008-0000-0B00-000043000000}"/>
              </a:ext>
            </a:extLst>
          </xdr:cNvPr>
          <xdr:cNvSpPr>
            <a:spLocks noChangeArrowheads="1"/>
          </xdr:cNvSpPr>
        </xdr:nvSpPr>
        <xdr:spPr bwMode="auto">
          <a:xfrm>
            <a:off x="4765679" y="4911725"/>
            <a:ext cx="158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 </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8" name="Rectangle 56">
            <a:extLst>
              <a:ext uri="{FF2B5EF4-FFF2-40B4-BE49-F238E27FC236}">
                <a16:creationId xmlns:a16="http://schemas.microsoft.com/office/drawing/2014/main" id="{00000000-0008-0000-0B00-000044000000}"/>
              </a:ext>
            </a:extLst>
          </xdr:cNvPr>
          <xdr:cNvSpPr>
            <a:spLocks noChangeArrowheads="1"/>
          </xdr:cNvSpPr>
        </xdr:nvSpPr>
        <xdr:spPr bwMode="auto">
          <a:xfrm>
            <a:off x="4868866" y="4911725"/>
            <a:ext cx="1203327"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spcBef>
                <a:spcPct val="0"/>
              </a:spcBef>
              <a:spcAft>
                <a:spcPct val="0"/>
              </a:spcAft>
            </a:pPr>
            <a:r>
              <a:rPr lang="en-GB" sz="1000">
                <a:solidFill>
                  <a:srgbClr val="000000"/>
                </a:solidFill>
                <a:latin typeface="Arial" pitchFamily="34" charset="0"/>
                <a:cs typeface="Arial" pitchFamily="34" charset="0"/>
              </a:rPr>
              <a:t>Number of staff at A2</a:t>
            </a:r>
            <a:endParaRPr lang="de-DE">
              <a:latin typeface="Arial" pitchFamily="34" charset="0"/>
              <a:cs typeface="Arial" pitchFamily="34" charset="0"/>
            </a:endParaRPr>
          </a:p>
        </xdr:txBody>
      </xdr:sp>
      <xdr:sp macro="" textlink="">
        <xdr:nvSpPr>
          <xdr:cNvPr id="69" name="Rectangle 58">
            <a:extLst>
              <a:ext uri="{FF2B5EF4-FFF2-40B4-BE49-F238E27FC236}">
                <a16:creationId xmlns:a16="http://schemas.microsoft.com/office/drawing/2014/main" id="{00000000-0008-0000-0B00-000045000000}"/>
              </a:ext>
            </a:extLst>
          </xdr:cNvPr>
          <xdr:cNvSpPr>
            <a:spLocks noChangeArrowheads="1"/>
          </xdr:cNvSpPr>
        </xdr:nvSpPr>
        <xdr:spPr bwMode="auto">
          <a:xfrm>
            <a:off x="6559556" y="4911725"/>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80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0" name="Rectangle 59">
            <a:extLst>
              <a:ext uri="{FF2B5EF4-FFF2-40B4-BE49-F238E27FC236}">
                <a16:creationId xmlns:a16="http://schemas.microsoft.com/office/drawing/2014/main" id="{00000000-0008-0000-0B00-000046000000}"/>
              </a:ext>
            </a:extLst>
          </xdr:cNvPr>
          <xdr:cNvSpPr>
            <a:spLocks noChangeArrowheads="1"/>
          </xdr:cNvSpPr>
        </xdr:nvSpPr>
        <xdr:spPr bwMode="auto">
          <a:xfrm>
            <a:off x="4738691" y="5597525"/>
            <a:ext cx="34448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Total</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1" name="Rectangle 60">
            <a:extLst>
              <a:ext uri="{FF2B5EF4-FFF2-40B4-BE49-F238E27FC236}">
                <a16:creationId xmlns:a16="http://schemas.microsoft.com/office/drawing/2014/main" id="{00000000-0008-0000-0B00-000047000000}"/>
              </a:ext>
            </a:extLst>
          </xdr:cNvPr>
          <xdr:cNvSpPr>
            <a:spLocks noChangeArrowheads="1"/>
          </xdr:cNvSpPr>
        </xdr:nvSpPr>
        <xdr:spPr bwMode="auto">
          <a:xfrm>
            <a:off x="6530981" y="5597525"/>
            <a:ext cx="2603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1" i="0" u="none" strike="noStrike" cap="none" normalizeH="0" baseline="0">
                <a:ln>
                  <a:noFill/>
                </a:ln>
                <a:solidFill>
                  <a:srgbClr val="000000"/>
                </a:solidFill>
                <a:effectLst/>
                <a:latin typeface="Arial" pitchFamily="34" charset="0"/>
                <a:cs typeface="Arial" pitchFamily="34" charset="0"/>
              </a:rPr>
              <a:t>220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2" name="Rectangle 61">
            <a:extLst>
              <a:ext uri="{FF2B5EF4-FFF2-40B4-BE49-F238E27FC236}">
                <a16:creationId xmlns:a16="http://schemas.microsoft.com/office/drawing/2014/main" id="{00000000-0008-0000-0B00-000048000000}"/>
              </a:ext>
            </a:extLst>
          </xdr:cNvPr>
          <xdr:cNvSpPr>
            <a:spLocks noChangeArrowheads="1"/>
          </xdr:cNvSpPr>
        </xdr:nvSpPr>
        <xdr:spPr bwMode="auto">
          <a:xfrm>
            <a:off x="2055813" y="3898900"/>
            <a:ext cx="896939"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1" i="0" u="none" strike="noStrike" cap="none" normalizeH="0" baseline="0">
                <a:ln>
                  <a:noFill/>
                </a:ln>
                <a:solidFill>
                  <a:srgbClr val="000000"/>
                </a:solidFill>
                <a:effectLst/>
                <a:latin typeface="Arial" pitchFamily="34" charset="0"/>
                <a:cs typeface="Arial" pitchFamily="34" charset="0"/>
              </a:rPr>
              <a:t>Consolidation:</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3" name="Rectangle 62">
            <a:extLst>
              <a:ext uri="{FF2B5EF4-FFF2-40B4-BE49-F238E27FC236}">
                <a16:creationId xmlns:a16="http://schemas.microsoft.com/office/drawing/2014/main" id="{00000000-0008-0000-0B00-000049000000}"/>
              </a:ext>
            </a:extLst>
          </xdr:cNvPr>
          <xdr:cNvSpPr>
            <a:spLocks noChangeArrowheads="1"/>
          </xdr:cNvSpPr>
        </xdr:nvSpPr>
        <xdr:spPr bwMode="auto">
          <a:xfrm>
            <a:off x="2832101" y="1954213"/>
            <a:ext cx="908051" cy="153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Number</a:t>
            </a:r>
            <a:r>
              <a:rPr kumimoji="0" lang="de-DE" sz="1000" b="0" i="0" u="none" strike="noStrike" cap="none" normalizeH="0" baseline="0">
                <a:ln>
                  <a:noFill/>
                </a:ln>
                <a:solidFill>
                  <a:srgbClr val="000000"/>
                </a:solidFill>
                <a:effectLst/>
                <a:latin typeface="Arial" pitchFamily="34" charset="0"/>
                <a:cs typeface="Arial" pitchFamily="34" charset="0"/>
              </a:rPr>
              <a:t> </a:t>
            </a:r>
            <a:r>
              <a:rPr kumimoji="0" lang="en-GB" sz="1000" b="0" i="0" u="none" strike="noStrike" cap="none" normalizeH="0" baseline="0">
                <a:ln>
                  <a:noFill/>
                </a:ln>
                <a:solidFill>
                  <a:srgbClr val="000000"/>
                </a:solidFill>
                <a:effectLst/>
                <a:latin typeface="Arial" pitchFamily="34" charset="0"/>
                <a:cs typeface="Arial" pitchFamily="34" charset="0"/>
              </a:rPr>
              <a:t>of staff </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Rectangle 63">
            <a:extLst>
              <a:ext uri="{FF2B5EF4-FFF2-40B4-BE49-F238E27FC236}">
                <a16:creationId xmlns:a16="http://schemas.microsoft.com/office/drawing/2014/main" id="{00000000-0008-0000-0B00-00004A000000}"/>
              </a:ext>
            </a:extLst>
          </xdr:cNvPr>
          <xdr:cNvSpPr>
            <a:spLocks noChangeArrowheads="1"/>
          </xdr:cNvSpPr>
        </xdr:nvSpPr>
        <xdr:spPr bwMode="auto">
          <a:xfrm>
            <a:off x="3979865" y="1955800"/>
            <a:ext cx="1952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de-DE" sz="1000" b="0" i="0" u="none" strike="noStrike" cap="none" normalizeH="0" baseline="0">
                <a:ln>
                  <a:noFill/>
                </a:ln>
                <a:solidFill>
                  <a:srgbClr val="000000"/>
                </a:solidFill>
                <a:effectLst/>
                <a:latin typeface="Arial" pitchFamily="34" charset="0"/>
                <a:cs typeface="Arial" pitchFamily="34" charset="0"/>
              </a:rPr>
              <a:t>90</a:t>
            </a: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Rectangle 64">
            <a:extLst>
              <a:ext uri="{FF2B5EF4-FFF2-40B4-BE49-F238E27FC236}">
                <a16:creationId xmlns:a16="http://schemas.microsoft.com/office/drawing/2014/main" id="{00000000-0008-0000-0B00-00004B000000}"/>
              </a:ext>
            </a:extLst>
          </xdr:cNvPr>
          <xdr:cNvSpPr>
            <a:spLocks noChangeArrowheads="1"/>
          </xdr:cNvSpPr>
        </xdr:nvSpPr>
        <xdr:spPr bwMode="auto">
          <a:xfrm>
            <a:off x="2055813" y="4075113"/>
            <a:ext cx="1587502"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1" u="none" strike="noStrike" cap="none" normalizeH="0" baseline="0">
                <a:ln>
                  <a:noFill/>
                </a:ln>
                <a:solidFill>
                  <a:srgbClr val="000000"/>
                </a:solidFill>
                <a:effectLst/>
                <a:latin typeface="Arial" pitchFamily="34" charset="0"/>
                <a:cs typeface="Arial" pitchFamily="34" charset="0"/>
              </a:rPr>
              <a:t>Calculation of equity capital</a:t>
            </a:r>
            <a:r>
              <a:rPr lang="en-GB" sz="1000" i="1">
                <a:solidFill>
                  <a:srgbClr val="000000"/>
                </a:solidFill>
                <a:latin typeface="Arial" pitchFamily="34" charset="0"/>
                <a:cs typeface="Arial" pitchFamily="34" charset="0"/>
              </a:rPr>
              <a:t> </a:t>
            </a:r>
            <a:br>
              <a:rPr lang="en-GB" sz="1000" i="1">
                <a:solidFill>
                  <a:srgbClr val="000000"/>
                </a:solidFill>
                <a:latin typeface="Arial" pitchFamily="34" charset="0"/>
                <a:cs typeface="Arial" pitchFamily="34" charset="0"/>
              </a:rPr>
            </a:br>
            <a:r>
              <a:rPr lang="en-GB" sz="1000" i="1">
                <a:solidFill>
                  <a:srgbClr val="000000"/>
                </a:solidFill>
                <a:latin typeface="Arial" pitchFamily="34" charset="0"/>
                <a:cs typeface="Arial" pitchFamily="34" charset="0"/>
              </a:rPr>
              <a:t>(by participating interest)</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Rectangle 66">
            <a:extLst>
              <a:ext uri="{FF2B5EF4-FFF2-40B4-BE49-F238E27FC236}">
                <a16:creationId xmlns:a16="http://schemas.microsoft.com/office/drawing/2014/main" id="{00000000-0008-0000-0B00-00004C000000}"/>
              </a:ext>
            </a:extLst>
          </xdr:cNvPr>
          <xdr:cNvSpPr>
            <a:spLocks noChangeArrowheads="1"/>
          </xdr:cNvSpPr>
        </xdr:nvSpPr>
        <xdr:spPr bwMode="auto">
          <a:xfrm>
            <a:off x="4745041" y="4075113"/>
            <a:ext cx="1692277" cy="30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1" u="none" strike="noStrike" cap="none" normalizeH="0" baseline="0">
                <a:ln>
                  <a:noFill/>
                </a:ln>
                <a:solidFill>
                  <a:srgbClr val="000000"/>
                </a:solidFill>
                <a:effectLst/>
                <a:latin typeface="Arial" pitchFamily="34" charset="0"/>
                <a:cs typeface="Arial" pitchFamily="34" charset="0"/>
              </a:rPr>
              <a:t>Calculation of number</a:t>
            </a:r>
            <a:r>
              <a:rPr kumimoji="0" lang="en-GB" sz="1000" b="0" i="1" u="none" strike="noStrike" cap="none" normalizeH="0">
                <a:ln>
                  <a:noFill/>
                </a:ln>
                <a:solidFill>
                  <a:srgbClr val="000000"/>
                </a:solidFill>
                <a:effectLst/>
                <a:latin typeface="Arial" pitchFamily="34" charset="0"/>
                <a:cs typeface="Arial" pitchFamily="34" charset="0"/>
              </a:rPr>
              <a:t> of staff </a:t>
            </a:r>
            <a:br>
              <a:rPr kumimoji="0" lang="en-GB" sz="1000" b="0" i="1" u="none" strike="noStrike" cap="none" normalizeH="0">
                <a:ln>
                  <a:noFill/>
                </a:ln>
                <a:solidFill>
                  <a:srgbClr val="000000"/>
                </a:solidFill>
                <a:effectLst/>
                <a:latin typeface="Arial" pitchFamily="34" charset="0"/>
                <a:cs typeface="Arial" pitchFamily="34" charset="0"/>
              </a:rPr>
            </a:br>
            <a:r>
              <a:rPr kumimoji="0" lang="en-GB" sz="1000" b="0" i="1" u="none" strike="noStrike" cap="none" normalizeH="0">
                <a:ln>
                  <a:noFill/>
                </a:ln>
                <a:solidFill>
                  <a:srgbClr val="000000"/>
                </a:solidFill>
                <a:effectLst/>
                <a:latin typeface="Arial" pitchFamily="34" charset="0"/>
                <a:cs typeface="Arial" pitchFamily="34" charset="0"/>
              </a:rPr>
              <a:t>(sum of all majority interests)</a:t>
            </a: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Rectangle 68">
            <a:extLst>
              <a:ext uri="{FF2B5EF4-FFF2-40B4-BE49-F238E27FC236}">
                <a16:creationId xmlns:a16="http://schemas.microsoft.com/office/drawing/2014/main" id="{00000000-0008-0000-0B00-00004D000000}"/>
              </a:ext>
            </a:extLst>
          </xdr:cNvPr>
          <xdr:cNvSpPr>
            <a:spLocks noChangeArrowheads="1"/>
          </xdr:cNvSpPr>
        </xdr:nvSpPr>
        <xdr:spPr bwMode="auto">
          <a:xfrm>
            <a:off x="2055813" y="42275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de-DE"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8" name="Freeform 71">
            <a:extLst>
              <a:ext uri="{FF2B5EF4-FFF2-40B4-BE49-F238E27FC236}">
                <a16:creationId xmlns:a16="http://schemas.microsoft.com/office/drawing/2014/main" id="{00000000-0008-0000-0B00-00004E000000}"/>
              </a:ext>
            </a:extLst>
          </xdr:cNvPr>
          <xdr:cNvSpPr>
            <a:spLocks/>
          </xdr:cNvSpPr>
        </xdr:nvSpPr>
        <xdr:spPr bwMode="auto">
          <a:xfrm>
            <a:off x="3514727" y="2100263"/>
            <a:ext cx="2052640" cy="596900"/>
          </a:xfrm>
          <a:custGeom>
            <a:avLst/>
            <a:gdLst>
              <a:gd name="T0" fmla="*/ 3 w 1293"/>
              <a:gd name="T1" fmla="*/ 0 h 376"/>
              <a:gd name="T2" fmla="*/ 1293 w 1293"/>
              <a:gd name="T3" fmla="*/ 365 h 376"/>
              <a:gd name="T4" fmla="*/ 1290 w 1293"/>
              <a:gd name="T5" fmla="*/ 376 h 376"/>
              <a:gd name="T6" fmla="*/ 0 w 1293"/>
              <a:gd name="T7" fmla="*/ 12 h 376"/>
              <a:gd name="T8" fmla="*/ 3 w 1293"/>
              <a:gd name="T9" fmla="*/ 0 h 376"/>
            </a:gdLst>
            <a:ahLst/>
            <a:cxnLst>
              <a:cxn ang="0">
                <a:pos x="T0" y="T1"/>
              </a:cxn>
              <a:cxn ang="0">
                <a:pos x="T2" y="T3"/>
              </a:cxn>
              <a:cxn ang="0">
                <a:pos x="T4" y="T5"/>
              </a:cxn>
              <a:cxn ang="0">
                <a:pos x="T6" y="T7"/>
              </a:cxn>
              <a:cxn ang="0">
                <a:pos x="T8" y="T9"/>
              </a:cxn>
            </a:cxnLst>
            <a:rect l="0" t="0" r="r" b="b"/>
            <a:pathLst>
              <a:path w="1293" h="376">
                <a:moveTo>
                  <a:pt x="3" y="0"/>
                </a:moveTo>
                <a:lnTo>
                  <a:pt x="1293" y="365"/>
                </a:lnTo>
                <a:lnTo>
                  <a:pt x="1290" y="376"/>
                </a:lnTo>
                <a:lnTo>
                  <a:pt x="0" y="12"/>
                </a:lnTo>
                <a:lnTo>
                  <a:pt x="3" y="0"/>
                </a:ln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79" name="Rectangle 72">
            <a:extLst>
              <a:ext uri="{FF2B5EF4-FFF2-40B4-BE49-F238E27FC236}">
                <a16:creationId xmlns:a16="http://schemas.microsoft.com/office/drawing/2014/main" id="{00000000-0008-0000-0B00-00004F000000}"/>
              </a:ext>
            </a:extLst>
          </xdr:cNvPr>
          <xdr:cNvSpPr>
            <a:spLocks noChangeArrowheads="1"/>
          </xdr:cNvSpPr>
        </xdr:nvSpPr>
        <xdr:spPr bwMode="auto">
          <a:xfrm>
            <a:off x="3506790" y="2109788"/>
            <a:ext cx="19050" cy="577850"/>
          </a:xfrm>
          <a:prstGeom prst="rect">
            <a:avLst/>
          </a:pr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80" name="Freeform 73">
            <a:extLst>
              <a:ext uri="{FF2B5EF4-FFF2-40B4-BE49-F238E27FC236}">
                <a16:creationId xmlns:a16="http://schemas.microsoft.com/office/drawing/2014/main" id="{00000000-0008-0000-0B00-000050000000}"/>
              </a:ext>
            </a:extLst>
          </xdr:cNvPr>
          <xdr:cNvSpPr>
            <a:spLocks noEditPoints="1"/>
          </xdr:cNvSpPr>
        </xdr:nvSpPr>
        <xdr:spPr bwMode="auto">
          <a:xfrm>
            <a:off x="3441702" y="1392238"/>
            <a:ext cx="1114426" cy="298450"/>
          </a:xfrm>
          <a:custGeom>
            <a:avLst/>
            <a:gdLst>
              <a:gd name="T0" fmla="*/ 53 w 1910"/>
              <a:gd name="T1" fmla="*/ 475 h 503"/>
              <a:gd name="T2" fmla="*/ 57 w 1910"/>
              <a:gd name="T3" fmla="*/ 490 h 503"/>
              <a:gd name="T4" fmla="*/ 1 w 1910"/>
              <a:gd name="T5" fmla="*/ 496 h 503"/>
              <a:gd name="T6" fmla="*/ 115 w 1910"/>
              <a:gd name="T7" fmla="*/ 459 h 503"/>
              <a:gd name="T8" fmla="*/ 171 w 1910"/>
              <a:gd name="T9" fmla="*/ 453 h 503"/>
              <a:gd name="T10" fmla="*/ 119 w 1910"/>
              <a:gd name="T11" fmla="*/ 474 h 503"/>
              <a:gd name="T12" fmla="*/ 115 w 1910"/>
              <a:gd name="T13" fmla="*/ 459 h 503"/>
              <a:gd name="T14" fmla="*/ 270 w 1910"/>
              <a:gd name="T15" fmla="*/ 419 h 503"/>
              <a:gd name="T16" fmla="*/ 274 w 1910"/>
              <a:gd name="T17" fmla="*/ 435 h 503"/>
              <a:gd name="T18" fmla="*/ 218 w 1910"/>
              <a:gd name="T19" fmla="*/ 441 h 503"/>
              <a:gd name="T20" fmla="*/ 332 w 1910"/>
              <a:gd name="T21" fmla="*/ 403 h 503"/>
              <a:gd name="T22" fmla="*/ 389 w 1910"/>
              <a:gd name="T23" fmla="*/ 397 h 503"/>
              <a:gd name="T24" fmla="*/ 336 w 1910"/>
              <a:gd name="T25" fmla="*/ 419 h 503"/>
              <a:gd name="T26" fmla="*/ 332 w 1910"/>
              <a:gd name="T27" fmla="*/ 403 h 503"/>
              <a:gd name="T28" fmla="*/ 487 w 1910"/>
              <a:gd name="T29" fmla="*/ 363 h 503"/>
              <a:gd name="T30" fmla="*/ 491 w 1910"/>
              <a:gd name="T31" fmla="*/ 379 h 503"/>
              <a:gd name="T32" fmla="*/ 435 w 1910"/>
              <a:gd name="T33" fmla="*/ 385 h 503"/>
              <a:gd name="T34" fmla="*/ 549 w 1910"/>
              <a:gd name="T35" fmla="*/ 347 h 503"/>
              <a:gd name="T36" fmla="*/ 606 w 1910"/>
              <a:gd name="T37" fmla="*/ 341 h 503"/>
              <a:gd name="T38" fmla="*/ 553 w 1910"/>
              <a:gd name="T39" fmla="*/ 363 h 503"/>
              <a:gd name="T40" fmla="*/ 549 w 1910"/>
              <a:gd name="T41" fmla="*/ 347 h 503"/>
              <a:gd name="T42" fmla="*/ 705 w 1910"/>
              <a:gd name="T43" fmla="*/ 308 h 503"/>
              <a:gd name="T44" fmla="*/ 709 w 1910"/>
              <a:gd name="T45" fmla="*/ 323 h 503"/>
              <a:gd name="T46" fmla="*/ 652 w 1910"/>
              <a:gd name="T47" fmla="*/ 329 h 503"/>
              <a:gd name="T48" fmla="*/ 767 w 1910"/>
              <a:gd name="T49" fmla="*/ 292 h 503"/>
              <a:gd name="T50" fmla="*/ 823 w 1910"/>
              <a:gd name="T51" fmla="*/ 286 h 503"/>
              <a:gd name="T52" fmla="*/ 771 w 1910"/>
              <a:gd name="T53" fmla="*/ 307 h 503"/>
              <a:gd name="T54" fmla="*/ 767 w 1910"/>
              <a:gd name="T55" fmla="*/ 292 h 503"/>
              <a:gd name="T56" fmla="*/ 922 w 1910"/>
              <a:gd name="T57" fmla="*/ 252 h 503"/>
              <a:gd name="T58" fmla="*/ 926 w 1910"/>
              <a:gd name="T59" fmla="*/ 267 h 503"/>
              <a:gd name="T60" fmla="*/ 869 w 1910"/>
              <a:gd name="T61" fmla="*/ 274 h 503"/>
              <a:gd name="T62" fmla="*/ 984 w 1910"/>
              <a:gd name="T63" fmla="*/ 236 h 503"/>
              <a:gd name="T64" fmla="*/ 1040 w 1910"/>
              <a:gd name="T65" fmla="*/ 230 h 503"/>
              <a:gd name="T66" fmla="*/ 988 w 1910"/>
              <a:gd name="T67" fmla="*/ 251 h 503"/>
              <a:gd name="T68" fmla="*/ 984 w 1910"/>
              <a:gd name="T69" fmla="*/ 236 h 503"/>
              <a:gd name="T70" fmla="*/ 1139 w 1910"/>
              <a:gd name="T71" fmla="*/ 196 h 503"/>
              <a:gd name="T72" fmla="*/ 1143 w 1910"/>
              <a:gd name="T73" fmla="*/ 212 h 503"/>
              <a:gd name="T74" fmla="*/ 1087 w 1910"/>
              <a:gd name="T75" fmla="*/ 218 h 503"/>
              <a:gd name="T76" fmla="*/ 1201 w 1910"/>
              <a:gd name="T77" fmla="*/ 180 h 503"/>
              <a:gd name="T78" fmla="*/ 1257 w 1910"/>
              <a:gd name="T79" fmla="*/ 174 h 503"/>
              <a:gd name="T80" fmla="*/ 1205 w 1910"/>
              <a:gd name="T81" fmla="*/ 196 h 503"/>
              <a:gd name="T82" fmla="*/ 1201 w 1910"/>
              <a:gd name="T83" fmla="*/ 180 h 503"/>
              <a:gd name="T84" fmla="*/ 1356 w 1910"/>
              <a:gd name="T85" fmla="*/ 140 h 503"/>
              <a:gd name="T86" fmla="*/ 1360 w 1910"/>
              <a:gd name="T87" fmla="*/ 156 h 503"/>
              <a:gd name="T88" fmla="*/ 1304 w 1910"/>
              <a:gd name="T89" fmla="*/ 162 h 503"/>
              <a:gd name="T90" fmla="*/ 1418 w 1910"/>
              <a:gd name="T91" fmla="*/ 125 h 503"/>
              <a:gd name="T92" fmla="*/ 1474 w 1910"/>
              <a:gd name="T93" fmla="*/ 118 h 503"/>
              <a:gd name="T94" fmla="*/ 1422 w 1910"/>
              <a:gd name="T95" fmla="*/ 140 h 503"/>
              <a:gd name="T96" fmla="*/ 1418 w 1910"/>
              <a:gd name="T97" fmla="*/ 125 h 503"/>
              <a:gd name="T98" fmla="*/ 1573 w 1910"/>
              <a:gd name="T99" fmla="*/ 85 h 503"/>
              <a:gd name="T100" fmla="*/ 1577 w 1910"/>
              <a:gd name="T101" fmla="*/ 100 h 503"/>
              <a:gd name="T102" fmla="*/ 1521 w 1910"/>
              <a:gd name="T103" fmla="*/ 106 h 503"/>
              <a:gd name="T104" fmla="*/ 1635 w 1910"/>
              <a:gd name="T105" fmla="*/ 69 h 503"/>
              <a:gd name="T106" fmla="*/ 1692 w 1910"/>
              <a:gd name="T107" fmla="*/ 63 h 503"/>
              <a:gd name="T108" fmla="*/ 1639 w 1910"/>
              <a:gd name="T109" fmla="*/ 84 h 503"/>
              <a:gd name="T110" fmla="*/ 1635 w 1910"/>
              <a:gd name="T111" fmla="*/ 69 h 503"/>
              <a:gd name="T112" fmla="*/ 1791 w 1910"/>
              <a:gd name="T113" fmla="*/ 29 h 503"/>
              <a:gd name="T114" fmla="*/ 1795 w 1910"/>
              <a:gd name="T115" fmla="*/ 45 h 503"/>
              <a:gd name="T116" fmla="*/ 1738 w 1910"/>
              <a:gd name="T117" fmla="*/ 51 h 503"/>
              <a:gd name="T118" fmla="*/ 1853 w 1910"/>
              <a:gd name="T119" fmla="*/ 13 h 503"/>
              <a:gd name="T120" fmla="*/ 1909 w 1910"/>
              <a:gd name="T121" fmla="*/ 7 h 503"/>
              <a:gd name="T122" fmla="*/ 1857 w 1910"/>
              <a:gd name="T123" fmla="*/ 29 h 503"/>
              <a:gd name="T124" fmla="*/ 1853 w 1910"/>
              <a:gd name="T125" fmla="*/ 13 h 5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910" h="503">
                <a:moveTo>
                  <a:pt x="6" y="487"/>
                </a:moveTo>
                <a:lnTo>
                  <a:pt x="53" y="475"/>
                </a:lnTo>
                <a:cubicBezTo>
                  <a:pt x="57" y="474"/>
                  <a:pt x="62" y="476"/>
                  <a:pt x="63" y="481"/>
                </a:cubicBezTo>
                <a:cubicBezTo>
                  <a:pt x="64" y="485"/>
                  <a:pt x="61" y="489"/>
                  <a:pt x="57" y="490"/>
                </a:cubicBezTo>
                <a:lnTo>
                  <a:pt x="10" y="502"/>
                </a:lnTo>
                <a:cubicBezTo>
                  <a:pt x="6" y="503"/>
                  <a:pt x="2" y="501"/>
                  <a:pt x="1" y="496"/>
                </a:cubicBezTo>
                <a:cubicBezTo>
                  <a:pt x="0" y="492"/>
                  <a:pt x="2" y="488"/>
                  <a:pt x="6" y="487"/>
                </a:cubicBezTo>
                <a:close/>
                <a:moveTo>
                  <a:pt x="115" y="459"/>
                </a:moveTo>
                <a:lnTo>
                  <a:pt x="162" y="447"/>
                </a:lnTo>
                <a:cubicBezTo>
                  <a:pt x="166" y="446"/>
                  <a:pt x="170" y="448"/>
                  <a:pt x="171" y="453"/>
                </a:cubicBezTo>
                <a:cubicBezTo>
                  <a:pt x="172" y="457"/>
                  <a:pt x="170" y="461"/>
                  <a:pt x="166" y="462"/>
                </a:cubicBezTo>
                <a:lnTo>
                  <a:pt x="119" y="474"/>
                </a:lnTo>
                <a:cubicBezTo>
                  <a:pt x="115" y="475"/>
                  <a:pt x="110" y="473"/>
                  <a:pt x="109" y="469"/>
                </a:cubicBezTo>
                <a:cubicBezTo>
                  <a:pt x="108" y="464"/>
                  <a:pt x="111" y="460"/>
                  <a:pt x="115" y="459"/>
                </a:cubicBezTo>
                <a:close/>
                <a:moveTo>
                  <a:pt x="224" y="431"/>
                </a:moveTo>
                <a:lnTo>
                  <a:pt x="270" y="419"/>
                </a:lnTo>
                <a:cubicBezTo>
                  <a:pt x="274" y="418"/>
                  <a:pt x="279" y="421"/>
                  <a:pt x="280" y="425"/>
                </a:cubicBezTo>
                <a:cubicBezTo>
                  <a:pt x="281" y="429"/>
                  <a:pt x="278" y="433"/>
                  <a:pt x="274" y="435"/>
                </a:cubicBezTo>
                <a:lnTo>
                  <a:pt x="228" y="447"/>
                </a:lnTo>
                <a:cubicBezTo>
                  <a:pt x="223" y="448"/>
                  <a:pt x="219" y="445"/>
                  <a:pt x="218" y="441"/>
                </a:cubicBezTo>
                <a:cubicBezTo>
                  <a:pt x="217" y="436"/>
                  <a:pt x="219" y="432"/>
                  <a:pt x="224" y="431"/>
                </a:cubicBezTo>
                <a:close/>
                <a:moveTo>
                  <a:pt x="332" y="403"/>
                </a:moveTo>
                <a:lnTo>
                  <a:pt x="379" y="391"/>
                </a:lnTo>
                <a:cubicBezTo>
                  <a:pt x="383" y="390"/>
                  <a:pt x="387" y="393"/>
                  <a:pt x="389" y="397"/>
                </a:cubicBezTo>
                <a:cubicBezTo>
                  <a:pt x="390" y="401"/>
                  <a:pt x="387" y="406"/>
                  <a:pt x="383" y="407"/>
                </a:cubicBezTo>
                <a:lnTo>
                  <a:pt x="336" y="419"/>
                </a:lnTo>
                <a:cubicBezTo>
                  <a:pt x="332" y="420"/>
                  <a:pt x="328" y="417"/>
                  <a:pt x="326" y="413"/>
                </a:cubicBezTo>
                <a:cubicBezTo>
                  <a:pt x="325" y="409"/>
                  <a:pt x="328" y="404"/>
                  <a:pt x="332" y="403"/>
                </a:cubicBezTo>
                <a:close/>
                <a:moveTo>
                  <a:pt x="441" y="375"/>
                </a:moveTo>
                <a:lnTo>
                  <a:pt x="487" y="363"/>
                </a:lnTo>
                <a:cubicBezTo>
                  <a:pt x="492" y="362"/>
                  <a:pt x="496" y="365"/>
                  <a:pt x="497" y="369"/>
                </a:cubicBezTo>
                <a:cubicBezTo>
                  <a:pt x="498" y="373"/>
                  <a:pt x="496" y="378"/>
                  <a:pt x="491" y="379"/>
                </a:cubicBezTo>
                <a:lnTo>
                  <a:pt x="445" y="391"/>
                </a:lnTo>
                <a:cubicBezTo>
                  <a:pt x="441" y="392"/>
                  <a:pt x="436" y="389"/>
                  <a:pt x="435" y="385"/>
                </a:cubicBezTo>
                <a:cubicBezTo>
                  <a:pt x="434" y="381"/>
                  <a:pt x="437" y="376"/>
                  <a:pt x="441" y="375"/>
                </a:cubicBezTo>
                <a:close/>
                <a:moveTo>
                  <a:pt x="549" y="347"/>
                </a:moveTo>
                <a:lnTo>
                  <a:pt x="596" y="335"/>
                </a:lnTo>
                <a:cubicBezTo>
                  <a:pt x="600" y="334"/>
                  <a:pt x="605" y="337"/>
                  <a:pt x="606" y="341"/>
                </a:cubicBezTo>
                <a:cubicBezTo>
                  <a:pt x="607" y="346"/>
                  <a:pt x="604" y="350"/>
                  <a:pt x="600" y="351"/>
                </a:cubicBezTo>
                <a:lnTo>
                  <a:pt x="553" y="363"/>
                </a:lnTo>
                <a:cubicBezTo>
                  <a:pt x="549" y="364"/>
                  <a:pt x="545" y="361"/>
                  <a:pt x="544" y="357"/>
                </a:cubicBezTo>
                <a:cubicBezTo>
                  <a:pt x="543" y="353"/>
                  <a:pt x="545" y="349"/>
                  <a:pt x="549" y="347"/>
                </a:cubicBezTo>
                <a:close/>
                <a:moveTo>
                  <a:pt x="658" y="320"/>
                </a:moveTo>
                <a:lnTo>
                  <a:pt x="705" y="308"/>
                </a:lnTo>
                <a:cubicBezTo>
                  <a:pt x="709" y="307"/>
                  <a:pt x="713" y="309"/>
                  <a:pt x="714" y="313"/>
                </a:cubicBezTo>
                <a:cubicBezTo>
                  <a:pt x="715" y="318"/>
                  <a:pt x="713" y="322"/>
                  <a:pt x="709" y="323"/>
                </a:cubicBezTo>
                <a:lnTo>
                  <a:pt x="662" y="335"/>
                </a:lnTo>
                <a:cubicBezTo>
                  <a:pt x="658" y="336"/>
                  <a:pt x="653" y="334"/>
                  <a:pt x="652" y="329"/>
                </a:cubicBezTo>
                <a:cubicBezTo>
                  <a:pt x="651" y="325"/>
                  <a:pt x="654" y="321"/>
                  <a:pt x="658" y="320"/>
                </a:cubicBezTo>
                <a:close/>
                <a:moveTo>
                  <a:pt x="767" y="292"/>
                </a:moveTo>
                <a:lnTo>
                  <a:pt x="813" y="280"/>
                </a:lnTo>
                <a:cubicBezTo>
                  <a:pt x="817" y="279"/>
                  <a:pt x="822" y="281"/>
                  <a:pt x="823" y="286"/>
                </a:cubicBezTo>
                <a:cubicBezTo>
                  <a:pt x="824" y="290"/>
                  <a:pt x="821" y="294"/>
                  <a:pt x="817" y="295"/>
                </a:cubicBezTo>
                <a:lnTo>
                  <a:pt x="771" y="307"/>
                </a:lnTo>
                <a:cubicBezTo>
                  <a:pt x="766" y="308"/>
                  <a:pt x="762" y="306"/>
                  <a:pt x="761" y="301"/>
                </a:cubicBezTo>
                <a:cubicBezTo>
                  <a:pt x="760" y="297"/>
                  <a:pt x="762" y="293"/>
                  <a:pt x="767" y="292"/>
                </a:cubicBezTo>
                <a:close/>
                <a:moveTo>
                  <a:pt x="875" y="264"/>
                </a:moveTo>
                <a:lnTo>
                  <a:pt x="922" y="252"/>
                </a:lnTo>
                <a:cubicBezTo>
                  <a:pt x="926" y="251"/>
                  <a:pt x="930" y="253"/>
                  <a:pt x="932" y="258"/>
                </a:cubicBezTo>
                <a:cubicBezTo>
                  <a:pt x="933" y="262"/>
                  <a:pt x="930" y="266"/>
                  <a:pt x="926" y="267"/>
                </a:cubicBezTo>
                <a:lnTo>
                  <a:pt x="879" y="279"/>
                </a:lnTo>
                <a:cubicBezTo>
                  <a:pt x="875" y="280"/>
                  <a:pt x="871" y="278"/>
                  <a:pt x="869" y="274"/>
                </a:cubicBezTo>
                <a:cubicBezTo>
                  <a:pt x="868" y="269"/>
                  <a:pt x="871" y="265"/>
                  <a:pt x="875" y="264"/>
                </a:cubicBezTo>
                <a:close/>
                <a:moveTo>
                  <a:pt x="984" y="236"/>
                </a:moveTo>
                <a:lnTo>
                  <a:pt x="1030" y="224"/>
                </a:lnTo>
                <a:cubicBezTo>
                  <a:pt x="1035" y="223"/>
                  <a:pt x="1039" y="226"/>
                  <a:pt x="1040" y="230"/>
                </a:cubicBezTo>
                <a:cubicBezTo>
                  <a:pt x="1041" y="234"/>
                  <a:pt x="1039" y="238"/>
                  <a:pt x="1034" y="240"/>
                </a:cubicBezTo>
                <a:lnTo>
                  <a:pt x="988" y="251"/>
                </a:lnTo>
                <a:cubicBezTo>
                  <a:pt x="984" y="253"/>
                  <a:pt x="979" y="250"/>
                  <a:pt x="978" y="246"/>
                </a:cubicBezTo>
                <a:cubicBezTo>
                  <a:pt x="977" y="241"/>
                  <a:pt x="980" y="237"/>
                  <a:pt x="984" y="236"/>
                </a:cubicBezTo>
                <a:close/>
                <a:moveTo>
                  <a:pt x="1092" y="208"/>
                </a:moveTo>
                <a:lnTo>
                  <a:pt x="1139" y="196"/>
                </a:lnTo>
                <a:cubicBezTo>
                  <a:pt x="1143" y="195"/>
                  <a:pt x="1148" y="198"/>
                  <a:pt x="1149" y="202"/>
                </a:cubicBezTo>
                <a:cubicBezTo>
                  <a:pt x="1150" y="206"/>
                  <a:pt x="1147" y="211"/>
                  <a:pt x="1143" y="212"/>
                </a:cubicBezTo>
                <a:lnTo>
                  <a:pt x="1096" y="224"/>
                </a:lnTo>
                <a:cubicBezTo>
                  <a:pt x="1092" y="225"/>
                  <a:pt x="1088" y="222"/>
                  <a:pt x="1087" y="218"/>
                </a:cubicBezTo>
                <a:cubicBezTo>
                  <a:pt x="1086" y="214"/>
                  <a:pt x="1088" y="209"/>
                  <a:pt x="1092" y="208"/>
                </a:cubicBezTo>
                <a:close/>
                <a:moveTo>
                  <a:pt x="1201" y="180"/>
                </a:moveTo>
                <a:lnTo>
                  <a:pt x="1248" y="168"/>
                </a:lnTo>
                <a:cubicBezTo>
                  <a:pt x="1252" y="167"/>
                  <a:pt x="1256" y="170"/>
                  <a:pt x="1257" y="174"/>
                </a:cubicBezTo>
                <a:cubicBezTo>
                  <a:pt x="1258" y="178"/>
                  <a:pt x="1256" y="183"/>
                  <a:pt x="1252" y="184"/>
                </a:cubicBezTo>
                <a:lnTo>
                  <a:pt x="1205" y="196"/>
                </a:lnTo>
                <a:cubicBezTo>
                  <a:pt x="1201" y="197"/>
                  <a:pt x="1196" y="194"/>
                  <a:pt x="1195" y="190"/>
                </a:cubicBezTo>
                <a:cubicBezTo>
                  <a:pt x="1194" y="186"/>
                  <a:pt x="1197" y="181"/>
                  <a:pt x="1201" y="180"/>
                </a:cubicBezTo>
                <a:close/>
                <a:moveTo>
                  <a:pt x="1310" y="152"/>
                </a:moveTo>
                <a:lnTo>
                  <a:pt x="1356" y="140"/>
                </a:lnTo>
                <a:cubicBezTo>
                  <a:pt x="1360" y="139"/>
                  <a:pt x="1365" y="142"/>
                  <a:pt x="1366" y="146"/>
                </a:cubicBezTo>
                <a:cubicBezTo>
                  <a:pt x="1367" y="150"/>
                  <a:pt x="1364" y="155"/>
                  <a:pt x="1360" y="156"/>
                </a:cubicBezTo>
                <a:lnTo>
                  <a:pt x="1314" y="168"/>
                </a:lnTo>
                <a:cubicBezTo>
                  <a:pt x="1309" y="169"/>
                  <a:pt x="1305" y="166"/>
                  <a:pt x="1304" y="162"/>
                </a:cubicBezTo>
                <a:cubicBezTo>
                  <a:pt x="1303" y="158"/>
                  <a:pt x="1305" y="153"/>
                  <a:pt x="1310" y="152"/>
                </a:cubicBezTo>
                <a:close/>
                <a:moveTo>
                  <a:pt x="1418" y="125"/>
                </a:moveTo>
                <a:lnTo>
                  <a:pt x="1465" y="113"/>
                </a:lnTo>
                <a:cubicBezTo>
                  <a:pt x="1469" y="111"/>
                  <a:pt x="1473" y="114"/>
                  <a:pt x="1474" y="118"/>
                </a:cubicBezTo>
                <a:cubicBezTo>
                  <a:pt x="1476" y="123"/>
                  <a:pt x="1473" y="127"/>
                  <a:pt x="1469" y="128"/>
                </a:cubicBezTo>
                <a:lnTo>
                  <a:pt x="1422" y="140"/>
                </a:lnTo>
                <a:cubicBezTo>
                  <a:pt x="1418" y="141"/>
                  <a:pt x="1414" y="139"/>
                  <a:pt x="1412" y="134"/>
                </a:cubicBezTo>
                <a:cubicBezTo>
                  <a:pt x="1411" y="130"/>
                  <a:pt x="1414" y="126"/>
                  <a:pt x="1418" y="125"/>
                </a:cubicBezTo>
                <a:close/>
                <a:moveTo>
                  <a:pt x="1527" y="97"/>
                </a:moveTo>
                <a:lnTo>
                  <a:pt x="1573" y="85"/>
                </a:lnTo>
                <a:cubicBezTo>
                  <a:pt x="1578" y="84"/>
                  <a:pt x="1582" y="86"/>
                  <a:pt x="1583" y="90"/>
                </a:cubicBezTo>
                <a:cubicBezTo>
                  <a:pt x="1584" y="95"/>
                  <a:pt x="1582" y="99"/>
                  <a:pt x="1577" y="100"/>
                </a:cubicBezTo>
                <a:lnTo>
                  <a:pt x="1531" y="112"/>
                </a:lnTo>
                <a:cubicBezTo>
                  <a:pt x="1526" y="113"/>
                  <a:pt x="1522" y="111"/>
                  <a:pt x="1521" y="106"/>
                </a:cubicBezTo>
                <a:cubicBezTo>
                  <a:pt x="1520" y="102"/>
                  <a:pt x="1523" y="98"/>
                  <a:pt x="1527" y="97"/>
                </a:cubicBezTo>
                <a:close/>
                <a:moveTo>
                  <a:pt x="1635" y="69"/>
                </a:moveTo>
                <a:lnTo>
                  <a:pt x="1682" y="57"/>
                </a:lnTo>
                <a:cubicBezTo>
                  <a:pt x="1686" y="56"/>
                  <a:pt x="1691" y="58"/>
                  <a:pt x="1692" y="63"/>
                </a:cubicBezTo>
                <a:cubicBezTo>
                  <a:pt x="1693" y="67"/>
                  <a:pt x="1690" y="71"/>
                  <a:pt x="1686" y="72"/>
                </a:cubicBezTo>
                <a:lnTo>
                  <a:pt x="1639" y="84"/>
                </a:lnTo>
                <a:cubicBezTo>
                  <a:pt x="1635" y="85"/>
                  <a:pt x="1631" y="83"/>
                  <a:pt x="1630" y="79"/>
                </a:cubicBezTo>
                <a:cubicBezTo>
                  <a:pt x="1629" y="74"/>
                  <a:pt x="1631" y="70"/>
                  <a:pt x="1635" y="69"/>
                </a:cubicBezTo>
                <a:close/>
                <a:moveTo>
                  <a:pt x="1744" y="41"/>
                </a:moveTo>
                <a:lnTo>
                  <a:pt x="1791" y="29"/>
                </a:lnTo>
                <a:cubicBezTo>
                  <a:pt x="1795" y="28"/>
                  <a:pt x="1799" y="30"/>
                  <a:pt x="1800" y="35"/>
                </a:cubicBezTo>
                <a:cubicBezTo>
                  <a:pt x="1801" y="39"/>
                  <a:pt x="1799" y="43"/>
                  <a:pt x="1795" y="45"/>
                </a:cubicBezTo>
                <a:lnTo>
                  <a:pt x="1748" y="56"/>
                </a:lnTo>
                <a:cubicBezTo>
                  <a:pt x="1744" y="58"/>
                  <a:pt x="1739" y="55"/>
                  <a:pt x="1738" y="51"/>
                </a:cubicBezTo>
                <a:cubicBezTo>
                  <a:pt x="1737" y="46"/>
                  <a:pt x="1740" y="42"/>
                  <a:pt x="1744" y="41"/>
                </a:cubicBezTo>
                <a:close/>
                <a:moveTo>
                  <a:pt x="1853" y="13"/>
                </a:moveTo>
                <a:lnTo>
                  <a:pt x="1899" y="1"/>
                </a:lnTo>
                <a:cubicBezTo>
                  <a:pt x="1903" y="0"/>
                  <a:pt x="1908" y="3"/>
                  <a:pt x="1909" y="7"/>
                </a:cubicBezTo>
                <a:cubicBezTo>
                  <a:pt x="1910" y="11"/>
                  <a:pt x="1907" y="16"/>
                  <a:pt x="1903" y="17"/>
                </a:cubicBezTo>
                <a:lnTo>
                  <a:pt x="1857" y="29"/>
                </a:lnTo>
                <a:cubicBezTo>
                  <a:pt x="1852" y="30"/>
                  <a:pt x="1848" y="27"/>
                  <a:pt x="1847" y="23"/>
                </a:cubicBezTo>
                <a:cubicBezTo>
                  <a:pt x="1846" y="19"/>
                  <a:pt x="1848" y="14"/>
                  <a:pt x="1853" y="13"/>
                </a:cubicBezTo>
                <a:close/>
              </a:path>
            </a:pathLst>
          </a:custGeom>
          <a:solidFill>
            <a:srgbClr val="000000"/>
          </a:solidFill>
          <a:ln w="0" cap="flat">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CH"/>
          </a:p>
        </xdr:txBody>
      </xdr:sp>
      <xdr:sp macro="" textlink="">
        <xdr:nvSpPr>
          <xdr:cNvPr id="81" name="Rectangle 74">
            <a:extLst>
              <a:ext uri="{FF2B5EF4-FFF2-40B4-BE49-F238E27FC236}">
                <a16:creationId xmlns:a16="http://schemas.microsoft.com/office/drawing/2014/main" id="{00000000-0008-0000-0B00-000051000000}"/>
              </a:ext>
            </a:extLst>
          </xdr:cNvPr>
          <xdr:cNvSpPr>
            <a:spLocks noChangeArrowheads="1"/>
          </xdr:cNvSpPr>
        </xdr:nvSpPr>
        <xdr:spPr bwMode="auto">
          <a:xfrm>
            <a:off x="4597404" y="1306513"/>
            <a:ext cx="2184893" cy="738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baseline="0">
                <a:ln>
                  <a:noFill/>
                </a:ln>
                <a:solidFill>
                  <a:srgbClr val="000000"/>
                </a:solidFill>
                <a:effectLst/>
                <a:latin typeface="Arial" pitchFamily="34" charset="0"/>
                <a:cs typeface="Arial" pitchFamily="34" charset="0"/>
              </a:rPr>
              <a:t>Capitalised goodwill of participations</a:t>
            </a:r>
            <a:br>
              <a:rPr kumimoji="0" lang="en-GB" sz="1000" b="0" i="0" u="none" strike="noStrike" cap="none" normalizeH="0">
                <a:ln>
                  <a:noFill/>
                </a:ln>
                <a:solidFill>
                  <a:srgbClr val="000000"/>
                </a:solidFill>
                <a:effectLst/>
                <a:latin typeface="Arial" pitchFamily="34" charset="0"/>
                <a:cs typeface="Arial" pitchFamily="34" charset="0"/>
              </a:rPr>
            </a:br>
            <a:r>
              <a:rPr kumimoji="0" lang="en-GB" sz="1000" b="0" i="0" u="none" strike="noStrike" cap="none" normalizeH="0">
                <a:ln>
                  <a:noFill/>
                </a:ln>
                <a:solidFill>
                  <a:srgbClr val="000000"/>
                </a:solidFill>
                <a:effectLst/>
                <a:latin typeface="Arial" pitchFamily="34" charset="0"/>
                <a:cs typeface="Arial" pitchFamily="34" charset="0"/>
              </a:rPr>
              <a:t>in Switzerland (CH) must not be offset </a:t>
            </a:r>
          </a:p>
          <a:p>
            <a:pPr marL="0" marR="0" lvl="0" indent="0" algn="l" defTabSz="914400" rtl="0" eaLnBrk="1" fontAlgn="base" latinLnBrk="0" hangingPunct="1">
              <a:lnSpc>
                <a:spcPct val="100000"/>
              </a:lnSpc>
              <a:spcBef>
                <a:spcPct val="0"/>
              </a:spcBef>
              <a:spcAft>
                <a:spcPct val="0"/>
              </a:spcAft>
              <a:buClrTx/>
              <a:buSzTx/>
              <a:buFontTx/>
              <a:buNone/>
              <a:tabLst/>
            </a:pPr>
            <a:r>
              <a:rPr kumimoji="0" lang="en-GB" sz="1000" b="0" i="0" u="none" strike="noStrike" cap="none" normalizeH="0">
                <a:ln>
                  <a:noFill/>
                </a:ln>
                <a:solidFill>
                  <a:srgbClr val="000000"/>
                </a:solidFill>
                <a:effectLst/>
                <a:latin typeface="Arial" pitchFamily="34" charset="0"/>
                <a:cs typeface="Arial" pitchFamily="34" charset="0"/>
              </a:rPr>
              <a:t>against equity capital (EC)</a:t>
            </a:r>
            <a:br>
              <a:rPr lang="en-GB" sz="1000">
                <a:solidFill>
                  <a:srgbClr val="000000"/>
                </a:solidFill>
                <a:latin typeface="Arial" pitchFamily="34" charset="0"/>
                <a:cs typeface="Arial" pitchFamily="34" charset="0"/>
              </a:rPr>
            </a:br>
            <a:endParaRPr kumimoji="0" lang="en-GB"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2" name="Rectangle 1">
            <a:extLst>
              <a:ext uri="{FF2B5EF4-FFF2-40B4-BE49-F238E27FC236}">
                <a16:creationId xmlns:a16="http://schemas.microsoft.com/office/drawing/2014/main" id="{00000000-0008-0000-0B00-000052000000}"/>
              </a:ext>
            </a:extLst>
          </xdr:cNvPr>
          <xdr:cNvSpPr/>
        </xdr:nvSpPr>
        <xdr:spPr>
          <a:xfrm>
            <a:off x="4421959" y="3244334"/>
            <a:ext cx="300082" cy="369332"/>
          </a:xfrm>
          <a:prstGeom prst="rect">
            <a:avLst/>
          </a:prstGeom>
        </xdr:spPr>
        <xdr:txBody>
          <a:bodyPr wrap="square">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u="sng"/>
              <a:t>–</a:t>
            </a:r>
            <a:endParaRPr lang="de-CH"/>
          </a:p>
        </xdr:txBody>
      </xdr:sp>
    </xdr:grpSp>
    <xdr:clientData/>
  </xdr:twoCellAnchor>
  <xdr:twoCellAnchor editAs="oneCell">
    <xdr:from>
      <xdr:col>1</xdr:col>
      <xdr:colOff>690563</xdr:colOff>
      <xdr:row>187</xdr:row>
      <xdr:rowOff>71440</xdr:rowOff>
    </xdr:from>
    <xdr:to>
      <xdr:col>6</xdr:col>
      <xdr:colOff>220030</xdr:colOff>
      <xdr:row>215</xdr:row>
      <xdr:rowOff>29440</xdr:rowOff>
    </xdr:to>
    <xdr:pic>
      <xdr:nvPicPr>
        <xdr:cNvPr id="84" name="Grafik 83">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15"/>
        <a:stretch>
          <a:fillRect/>
        </a:stretch>
      </xdr:blipFill>
      <xdr:spPr>
        <a:xfrm>
          <a:off x="833438" y="40040721"/>
          <a:ext cx="4756311" cy="529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447675</xdr:rowOff>
    </xdr:to>
    <xdr:pic>
      <xdr:nvPicPr>
        <xdr:cNvPr id="139289" name="Grafik 8" descr="SNB_LOGO_46_RGB.jpg">
          <a:extLst>
            <a:ext uri="{FF2B5EF4-FFF2-40B4-BE49-F238E27FC236}">
              <a16:creationId xmlns:a16="http://schemas.microsoft.com/office/drawing/2014/main" id="{00000000-0008-0000-0D00-00001920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1</xdr:row>
      <xdr:rowOff>333376</xdr:rowOff>
    </xdr:to>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D00-00000D000000}"/>
            </a:ext>
          </a:extLst>
        </xdr:cNvPr>
        <xdr:cNvSpPr/>
      </xdr:nvSpPr>
      <xdr:spPr bwMode="auto">
        <a:xfrm>
          <a:off x="10296525" y="28575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Anleitung</a:t>
          </a:r>
        </a:p>
      </xdr:txBody>
    </xdr:sp>
    <xdr:clientData fPrintsWithSheet="0"/>
  </xdr:twoCellAnchor>
  <xdr:twoCellAnchor>
    <xdr:from>
      <xdr:col>2</xdr:col>
      <xdr:colOff>5381625</xdr:colOff>
      <xdr:row>1</xdr:row>
      <xdr:rowOff>333376</xdr:rowOff>
    </xdr:from>
    <xdr:to>
      <xdr:col>3</xdr:col>
      <xdr:colOff>0</xdr:colOff>
      <xdr:row>1</xdr:row>
      <xdr:rowOff>600075</xdr:rowOff>
    </xdr:to>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D00-00000E000000}"/>
            </a:ext>
          </a:extLst>
        </xdr:cNvPr>
        <xdr:cNvSpPr/>
      </xdr:nvSpPr>
      <xdr:spPr bwMode="auto">
        <a:xfrm>
          <a:off x="10296525" y="533401"/>
          <a:ext cx="1104900" cy="26669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2</xdr:col>
      <xdr:colOff>5381625</xdr:colOff>
      <xdr:row>1</xdr:row>
      <xdr:rowOff>600075</xdr:rowOff>
    </xdr:from>
    <xdr:to>
      <xdr:col>3</xdr:col>
      <xdr:colOff>0</xdr:colOff>
      <xdr:row>1</xdr:row>
      <xdr:rowOff>847726</xdr:rowOff>
    </xdr:to>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D00-00000F000000}"/>
            </a:ext>
          </a:extLst>
        </xdr:cNvPr>
        <xdr:cNvSpPr/>
      </xdr:nvSpPr>
      <xdr:spPr bwMode="auto">
        <a:xfrm>
          <a:off x="10296525" y="80010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Übersicht</a:t>
          </a:r>
        </a:p>
      </xdr:txBody>
    </xdr:sp>
    <xdr:clientData fPrintsWithSheet="0"/>
  </xdr:twoCellAnchor>
  <xdr:twoCellAnchor>
    <xdr:from>
      <xdr:col>2</xdr:col>
      <xdr:colOff>5381625</xdr:colOff>
      <xdr:row>1</xdr:row>
      <xdr:rowOff>847724</xdr:rowOff>
    </xdr:from>
    <xdr:to>
      <xdr:col>3</xdr:col>
      <xdr:colOff>0</xdr:colOff>
      <xdr:row>2</xdr:row>
      <xdr:rowOff>180975</xdr:rowOff>
    </xdr:to>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D00-000010000000}"/>
            </a:ext>
          </a:extLst>
        </xdr:cNvPr>
        <xdr:cNvSpPr/>
      </xdr:nvSpPr>
      <xdr:spPr bwMode="auto">
        <a:xfrm>
          <a:off x="10296525" y="1047749"/>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Erläuterungen</a:t>
          </a:r>
        </a:p>
      </xdr:txBody>
    </xdr:sp>
    <xdr:clientData fPrintsWithSheet="0"/>
  </xdr:twoCellAnchor>
  <xdr:twoCellAnchor>
    <xdr:from>
      <xdr:col>0</xdr:col>
      <xdr:colOff>66675</xdr:colOff>
      <xdr:row>0</xdr:row>
      <xdr:rowOff>38100</xdr:rowOff>
    </xdr:from>
    <xdr:to>
      <xdr:col>0</xdr:col>
      <xdr:colOff>1638300</xdr:colOff>
      <xdr:row>1</xdr:row>
      <xdr:rowOff>447675</xdr:rowOff>
    </xdr:to>
    <xdr:pic>
      <xdr:nvPicPr>
        <xdr:cNvPr id="139291" name="Grafik 8" descr="SNB_LOGO_46_RGB.jpg">
          <a:extLst>
            <a:ext uri="{FF2B5EF4-FFF2-40B4-BE49-F238E27FC236}">
              <a16:creationId xmlns:a16="http://schemas.microsoft.com/office/drawing/2014/main" id="{00000000-0008-0000-0D00-00001B20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1</xdr:row>
      <xdr:rowOff>333376</xdr:rowOff>
    </xdr:to>
    <xdr:sp macro="" textlink="">
      <xdr:nvSpPr>
        <xdr:cNvPr id="10" name="Rahmen 9">
          <a:hlinkClick xmlns:r="http://schemas.openxmlformats.org/officeDocument/2006/relationships" r:id="rId6"/>
          <a:extLst>
            <a:ext uri="{FF2B5EF4-FFF2-40B4-BE49-F238E27FC236}">
              <a16:creationId xmlns:a16="http://schemas.microsoft.com/office/drawing/2014/main" id="{00000000-0008-0000-0D00-00000A000000}"/>
            </a:ext>
          </a:extLst>
        </xdr:cNvPr>
        <xdr:cNvSpPr/>
      </xdr:nvSpPr>
      <xdr:spPr bwMode="auto">
        <a:xfrm>
          <a:off x="10296525" y="28575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Instructions</a:t>
          </a:r>
        </a:p>
      </xdr:txBody>
    </xdr:sp>
    <xdr:clientData fPrintsWithSheet="0"/>
  </xdr:twoCellAnchor>
  <xdr:twoCellAnchor>
    <xdr:from>
      <xdr:col>2</xdr:col>
      <xdr:colOff>5381625</xdr:colOff>
      <xdr:row>1</xdr:row>
      <xdr:rowOff>333376</xdr:rowOff>
    </xdr:from>
    <xdr:to>
      <xdr:col>3</xdr:col>
      <xdr:colOff>0</xdr:colOff>
      <xdr:row>1</xdr:row>
      <xdr:rowOff>600075</xdr:rowOff>
    </xdr:to>
    <xdr:sp macro="" textlink="">
      <xdr:nvSpPr>
        <xdr:cNvPr id="11" name="Rahmen 10">
          <a:hlinkClick xmlns:r="http://schemas.openxmlformats.org/officeDocument/2006/relationships" r:id="rId3"/>
          <a:extLst>
            <a:ext uri="{FF2B5EF4-FFF2-40B4-BE49-F238E27FC236}">
              <a16:creationId xmlns:a16="http://schemas.microsoft.com/office/drawing/2014/main" id="{00000000-0008-0000-0D00-00000B000000}"/>
            </a:ext>
          </a:extLst>
        </xdr:cNvPr>
        <xdr:cNvSpPr/>
      </xdr:nvSpPr>
      <xdr:spPr bwMode="auto">
        <a:xfrm>
          <a:off x="10296525" y="533401"/>
          <a:ext cx="1104900" cy="26669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Start</a:t>
          </a:r>
        </a:p>
      </xdr:txBody>
    </xdr:sp>
    <xdr:clientData fPrintsWithSheet="0"/>
  </xdr:twoCellAnchor>
  <xdr:twoCellAnchor>
    <xdr:from>
      <xdr:col>2</xdr:col>
      <xdr:colOff>5381625</xdr:colOff>
      <xdr:row>1</xdr:row>
      <xdr:rowOff>600075</xdr:rowOff>
    </xdr:from>
    <xdr:to>
      <xdr:col>3</xdr:col>
      <xdr:colOff>0</xdr:colOff>
      <xdr:row>1</xdr:row>
      <xdr:rowOff>847726</xdr:rowOff>
    </xdr:to>
    <xdr:sp macro="" textlink="">
      <xdr:nvSpPr>
        <xdr:cNvPr id="12" name="Rahmen 11">
          <a:hlinkClick xmlns:r="http://schemas.openxmlformats.org/officeDocument/2006/relationships" r:id="rId4"/>
          <a:extLst>
            <a:ext uri="{FF2B5EF4-FFF2-40B4-BE49-F238E27FC236}">
              <a16:creationId xmlns:a16="http://schemas.microsoft.com/office/drawing/2014/main" id="{00000000-0008-0000-0D00-00000C000000}"/>
            </a:ext>
          </a:extLst>
        </xdr:cNvPr>
        <xdr:cNvSpPr/>
      </xdr:nvSpPr>
      <xdr:spPr bwMode="auto">
        <a:xfrm>
          <a:off x="10296525" y="800100"/>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Overview</a:t>
          </a:r>
        </a:p>
      </xdr:txBody>
    </xdr:sp>
    <xdr:clientData fPrintsWithSheet="0"/>
  </xdr:twoCellAnchor>
  <xdr:twoCellAnchor>
    <xdr:from>
      <xdr:col>2</xdr:col>
      <xdr:colOff>5381625</xdr:colOff>
      <xdr:row>1</xdr:row>
      <xdr:rowOff>847724</xdr:rowOff>
    </xdr:from>
    <xdr:to>
      <xdr:col>3</xdr:col>
      <xdr:colOff>0</xdr:colOff>
      <xdr:row>2</xdr:row>
      <xdr:rowOff>180975</xdr:rowOff>
    </xdr:to>
    <xdr:sp macro="" textlink="">
      <xdr:nvSpPr>
        <xdr:cNvPr id="17" name="Rahmen 16">
          <a:hlinkClick xmlns:r="http://schemas.openxmlformats.org/officeDocument/2006/relationships" r:id="rId5"/>
          <a:extLst>
            <a:ext uri="{FF2B5EF4-FFF2-40B4-BE49-F238E27FC236}">
              <a16:creationId xmlns:a16="http://schemas.microsoft.com/office/drawing/2014/main" id="{00000000-0008-0000-0D00-000011000000}"/>
            </a:ext>
          </a:extLst>
        </xdr:cNvPr>
        <xdr:cNvSpPr/>
      </xdr:nvSpPr>
      <xdr:spPr bwMode="auto">
        <a:xfrm>
          <a:off x="10296525" y="1047749"/>
          <a:ext cx="1104900" cy="24765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a:cs typeface="Arial"/>
            </a:rPr>
            <a:t>Notes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3</xdr:row>
      <xdr:rowOff>76200</xdr:rowOff>
    </xdr:from>
    <xdr:to>
      <xdr:col>4</xdr:col>
      <xdr:colOff>504825</xdr:colOff>
      <xdr:row>3</xdr:row>
      <xdr:rowOff>314325</xdr:rowOff>
    </xdr:to>
    <xdr:sp macro="" textlink="">
      <xdr:nvSpPr>
        <xdr:cNvPr id="9" name="Rahmen 8">
          <a:hlinkClick xmlns:r="http://schemas.openxmlformats.org/officeDocument/2006/relationships" r:id="rId1"/>
          <a:extLst>
            <a:ext uri="{FF2B5EF4-FFF2-40B4-BE49-F238E27FC236}">
              <a16:creationId xmlns:a16="http://schemas.microsoft.com/office/drawing/2014/main" id="{00000000-0008-0000-0E00-000009000000}"/>
            </a:ext>
          </a:extLst>
        </xdr:cNvPr>
        <xdr:cNvSpPr/>
      </xdr:nvSpPr>
      <xdr:spPr bwMode="auto">
        <a:xfrm>
          <a:off x="8343900" y="276225"/>
          <a:ext cx="111442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2</xdr:col>
      <xdr:colOff>0</xdr:colOff>
      <xdr:row>3</xdr:row>
      <xdr:rowOff>314325</xdr:rowOff>
    </xdr:from>
    <xdr:to>
      <xdr:col>4</xdr:col>
      <xdr:colOff>504825</xdr:colOff>
      <xdr:row>3</xdr:row>
      <xdr:rowOff>561975</xdr:rowOff>
    </xdr:to>
    <xdr:sp macro="" textlink="">
      <xdr:nvSpPr>
        <xdr:cNvPr id="10" name="Rahmen 9">
          <a:hlinkClick xmlns:r="http://schemas.openxmlformats.org/officeDocument/2006/relationships" r:id="rId2"/>
          <a:extLst>
            <a:ext uri="{FF2B5EF4-FFF2-40B4-BE49-F238E27FC236}">
              <a16:creationId xmlns:a16="http://schemas.microsoft.com/office/drawing/2014/main" id="{00000000-0008-0000-0E00-00000A000000}"/>
            </a:ext>
          </a:extLst>
        </xdr:cNvPr>
        <xdr:cNvSpPr/>
      </xdr:nvSpPr>
      <xdr:spPr bwMode="auto">
        <a:xfrm>
          <a:off x="8343900" y="514350"/>
          <a:ext cx="1114425"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2</xdr:col>
      <xdr:colOff>0</xdr:colOff>
      <xdr:row>3</xdr:row>
      <xdr:rowOff>561975</xdr:rowOff>
    </xdr:from>
    <xdr:to>
      <xdr:col>4</xdr:col>
      <xdr:colOff>504825</xdr:colOff>
      <xdr:row>3</xdr:row>
      <xdr:rowOff>800100</xdr:rowOff>
    </xdr:to>
    <xdr:sp macro="" textlink="">
      <xdr:nvSpPr>
        <xdr:cNvPr id="11" name="Rahmen 10">
          <a:hlinkClick xmlns:r="http://schemas.openxmlformats.org/officeDocument/2006/relationships" r:id="rId3"/>
          <a:extLst>
            <a:ext uri="{FF2B5EF4-FFF2-40B4-BE49-F238E27FC236}">
              <a16:creationId xmlns:a16="http://schemas.microsoft.com/office/drawing/2014/main" id="{00000000-0008-0000-0E00-00000B000000}"/>
            </a:ext>
          </a:extLst>
        </xdr:cNvPr>
        <xdr:cNvSpPr/>
      </xdr:nvSpPr>
      <xdr:spPr bwMode="auto">
        <a:xfrm>
          <a:off x="8343900" y="762000"/>
          <a:ext cx="111442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2</xdr:col>
      <xdr:colOff>0</xdr:colOff>
      <xdr:row>3</xdr:row>
      <xdr:rowOff>800100</xdr:rowOff>
    </xdr:from>
    <xdr:to>
      <xdr:col>4</xdr:col>
      <xdr:colOff>504825</xdr:colOff>
      <xdr:row>4</xdr:row>
      <xdr:rowOff>123825</xdr:rowOff>
    </xdr:to>
    <xdr:sp macro="" textlink="">
      <xdr:nvSpPr>
        <xdr:cNvPr id="12" name="Rahmen 11">
          <a:hlinkClick xmlns:r="http://schemas.openxmlformats.org/officeDocument/2006/relationships" r:id="rId4"/>
          <a:extLst>
            <a:ext uri="{FF2B5EF4-FFF2-40B4-BE49-F238E27FC236}">
              <a16:creationId xmlns:a16="http://schemas.microsoft.com/office/drawing/2014/main" id="{00000000-0008-0000-0E00-00000C000000}"/>
            </a:ext>
          </a:extLst>
        </xdr:cNvPr>
        <xdr:cNvSpPr/>
      </xdr:nvSpPr>
      <xdr:spPr bwMode="auto">
        <a:xfrm>
          <a:off x="8343900" y="1000125"/>
          <a:ext cx="1114425" cy="23812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twoCellAnchor editAs="oneCell">
    <xdr:from>
      <xdr:col>0</xdr:col>
      <xdr:colOff>66675</xdr:colOff>
      <xdr:row>2</xdr:row>
      <xdr:rowOff>38100</xdr:rowOff>
    </xdr:from>
    <xdr:to>
      <xdr:col>1</xdr:col>
      <xdr:colOff>819150</xdr:colOff>
      <xdr:row>3</xdr:row>
      <xdr:rowOff>447675</xdr:rowOff>
    </xdr:to>
    <xdr:pic>
      <xdr:nvPicPr>
        <xdr:cNvPr id="140304" name="Grafik 8" descr="SNB_LOGO_46_RGB.jpg">
          <a:extLst>
            <a:ext uri="{FF2B5EF4-FFF2-40B4-BE49-F238E27FC236}">
              <a16:creationId xmlns:a16="http://schemas.microsoft.com/office/drawing/2014/main" id="{00000000-0008-0000-0E00-0000102402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2</xdr:row>
      <xdr:rowOff>38100</xdr:rowOff>
    </xdr:from>
    <xdr:to>
      <xdr:col>1</xdr:col>
      <xdr:colOff>819150</xdr:colOff>
      <xdr:row>3</xdr:row>
      <xdr:rowOff>447675</xdr:rowOff>
    </xdr:to>
    <xdr:pic>
      <xdr:nvPicPr>
        <xdr:cNvPr id="140305" name="Grafik 8" descr="SNB_LOGO_46_RGB.jpg">
          <a:extLst>
            <a:ext uri="{FF2B5EF4-FFF2-40B4-BE49-F238E27FC236}">
              <a16:creationId xmlns:a16="http://schemas.microsoft.com/office/drawing/2014/main" id="{00000000-0008-0000-0E00-0000112402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538163</xdr:colOff>
      <xdr:row>2</xdr:row>
      <xdr:rowOff>200025</xdr:rowOff>
    </xdr:to>
    <xdr:pic>
      <xdr:nvPicPr>
        <xdr:cNvPr id="114292" name="Grafik 8" descr="SNB_LOGO_46_RGB.jpg">
          <a:extLst>
            <a:ext uri="{FF2B5EF4-FFF2-40B4-BE49-F238E27FC236}">
              <a16:creationId xmlns:a16="http://schemas.microsoft.com/office/drawing/2014/main" id="{00000000-0008-0000-0100-000074BE01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0</xdr:colOff>
          <xdr:row>29</xdr:row>
          <xdr:rowOff>107950</xdr:rowOff>
        </xdr:from>
        <xdr:to>
          <xdr:col>8</xdr:col>
          <xdr:colOff>0</xdr:colOff>
          <xdr:row>31</xdr:row>
          <xdr:rowOff>76200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12700</xdr:rowOff>
        </xdr:from>
        <xdr:to>
          <xdr:col>8</xdr:col>
          <xdr:colOff>0</xdr:colOff>
          <xdr:row>32</xdr:row>
          <xdr:rowOff>12700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95250</xdr:rowOff>
        </xdr:from>
        <xdr:to>
          <xdr:col>8</xdr:col>
          <xdr:colOff>0</xdr:colOff>
          <xdr:row>34</xdr:row>
          <xdr:rowOff>107950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190500</xdr:rowOff>
        </xdr:from>
        <xdr:to>
          <xdr:col>8</xdr:col>
          <xdr:colOff>0</xdr:colOff>
          <xdr:row>35</xdr:row>
          <xdr:rowOff>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88900</xdr:rowOff>
        </xdr:from>
        <xdr:to>
          <xdr:col>8</xdr:col>
          <xdr:colOff>0</xdr:colOff>
          <xdr:row>35</xdr:row>
          <xdr:rowOff>285750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88900</xdr:rowOff>
        </xdr:from>
        <xdr:to>
          <xdr:col>8</xdr:col>
          <xdr:colOff>0</xdr:colOff>
          <xdr:row>36</xdr:row>
          <xdr:rowOff>279400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114300</xdr:rowOff>
        </xdr:from>
        <xdr:to>
          <xdr:col>8</xdr:col>
          <xdr:colOff>0</xdr:colOff>
          <xdr:row>33</xdr:row>
          <xdr:rowOff>88900</xdr:rowOff>
        </xdr:to>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552454</xdr:colOff>
      <xdr:row>6</xdr:row>
      <xdr:rowOff>0</xdr:rowOff>
    </xdr:from>
    <xdr:to>
      <xdr:col>7</xdr:col>
      <xdr:colOff>992311</xdr:colOff>
      <xdr:row>6</xdr:row>
      <xdr:rowOff>266700</xdr:rowOff>
    </xdr:to>
    <xdr:sp macro="" textlink="">
      <xdr:nvSpPr>
        <xdr:cNvPr id="20" name="Rahmen 19">
          <a:hlinkClick xmlns:r="http://schemas.openxmlformats.org/officeDocument/2006/relationships" r:id="rId2"/>
          <a:extLst>
            <a:ext uri="{FF2B5EF4-FFF2-40B4-BE49-F238E27FC236}">
              <a16:creationId xmlns:a16="http://schemas.microsoft.com/office/drawing/2014/main" id="{00000000-0008-0000-0100-000014000000}"/>
            </a:ext>
          </a:extLst>
        </xdr:cNvPr>
        <xdr:cNvSpPr/>
      </xdr:nvSpPr>
      <xdr:spPr bwMode="auto">
        <a:xfrm>
          <a:off x="7648579" y="1581150"/>
          <a:ext cx="1287582" cy="2667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6</xdr:col>
      <xdr:colOff>552454</xdr:colOff>
      <xdr:row>6</xdr:row>
      <xdr:rowOff>266700</xdr:rowOff>
    </xdr:from>
    <xdr:to>
      <xdr:col>7</xdr:col>
      <xdr:colOff>992311</xdr:colOff>
      <xdr:row>7</xdr:row>
      <xdr:rowOff>66675</xdr:rowOff>
    </xdr:to>
    <xdr:sp macro="" textlink="">
      <xdr:nvSpPr>
        <xdr:cNvPr id="21" name="Rahmen 20">
          <a:hlinkClick xmlns:r="http://schemas.openxmlformats.org/officeDocument/2006/relationships" r:id="rId3"/>
          <a:extLst>
            <a:ext uri="{FF2B5EF4-FFF2-40B4-BE49-F238E27FC236}">
              <a16:creationId xmlns:a16="http://schemas.microsoft.com/office/drawing/2014/main" id="{00000000-0008-0000-0100-000015000000}"/>
            </a:ext>
          </a:extLst>
        </xdr:cNvPr>
        <xdr:cNvSpPr/>
      </xdr:nvSpPr>
      <xdr:spPr bwMode="auto">
        <a:xfrm>
          <a:off x="7648579" y="1847850"/>
          <a:ext cx="1287582" cy="2286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6</xdr:col>
      <xdr:colOff>552454</xdr:colOff>
      <xdr:row>7</xdr:row>
      <xdr:rowOff>66675</xdr:rowOff>
    </xdr:from>
    <xdr:to>
      <xdr:col>7</xdr:col>
      <xdr:colOff>992311</xdr:colOff>
      <xdr:row>8</xdr:row>
      <xdr:rowOff>142875</xdr:rowOff>
    </xdr:to>
    <xdr:sp macro="" textlink="">
      <xdr:nvSpPr>
        <xdr:cNvPr id="22" name="Rahmen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bwMode="auto">
        <a:xfrm>
          <a:off x="7648579" y="2076450"/>
          <a:ext cx="1287582"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4</xdr:col>
          <xdr:colOff>0</xdr:colOff>
          <xdr:row>44</xdr:row>
          <xdr:rowOff>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29236" name="Grafik 8" descr="SNB_LOGO_46_RGB.jpg">
          <a:extLst>
            <a:ext uri="{FF2B5EF4-FFF2-40B4-BE49-F238E27FC236}">
              <a16:creationId xmlns:a16="http://schemas.microsoft.com/office/drawing/2014/main" id="{00000000-0008-0000-0200-0000D4F8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5</xdr:row>
      <xdr:rowOff>0</xdr:rowOff>
    </xdr:from>
    <xdr:to>
      <xdr:col>8</xdr:col>
      <xdr:colOff>0</xdr:colOff>
      <xdr:row>6</xdr:row>
      <xdr:rowOff>19050</xdr:rowOff>
    </xdr:to>
    <xdr:sp macro="" textlink="">
      <xdr:nvSpPr>
        <xdr:cNvPr id="27" name="Rahmen 26">
          <a:hlinkClick xmlns:r="http://schemas.openxmlformats.org/officeDocument/2006/relationships" r:id="rId2"/>
          <a:extLst>
            <a:ext uri="{FF2B5EF4-FFF2-40B4-BE49-F238E27FC236}">
              <a16:creationId xmlns:a16="http://schemas.microsoft.com/office/drawing/2014/main" id="{00000000-0008-0000-0200-00001B000000}"/>
            </a:ext>
          </a:extLst>
        </xdr:cNvPr>
        <xdr:cNvSpPr/>
      </xdr:nvSpPr>
      <xdr:spPr bwMode="auto">
        <a:xfrm>
          <a:off x="6696075" y="904875"/>
          <a:ext cx="1104900"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Anleitung</a:t>
          </a:r>
        </a:p>
      </xdr:txBody>
    </xdr:sp>
    <xdr:clientData fPrintsWithSheet="0"/>
  </xdr:twoCellAnchor>
  <xdr:twoCellAnchor>
    <xdr:from>
      <xdr:col>6</xdr:col>
      <xdr:colOff>114300</xdr:colOff>
      <xdr:row>6</xdr:row>
      <xdr:rowOff>19050</xdr:rowOff>
    </xdr:from>
    <xdr:to>
      <xdr:col>8</xdr:col>
      <xdr:colOff>0</xdr:colOff>
      <xdr:row>7</xdr:row>
      <xdr:rowOff>47625</xdr:rowOff>
    </xdr:to>
    <xdr:sp macro="" textlink="">
      <xdr:nvSpPr>
        <xdr:cNvPr id="29" name="Rahmen 28">
          <a:hlinkClick xmlns:r="http://schemas.openxmlformats.org/officeDocument/2006/relationships" r:id="rId3"/>
          <a:extLst>
            <a:ext uri="{FF2B5EF4-FFF2-40B4-BE49-F238E27FC236}">
              <a16:creationId xmlns:a16="http://schemas.microsoft.com/office/drawing/2014/main" id="{00000000-0008-0000-0200-00001D000000}"/>
            </a:ext>
          </a:extLst>
        </xdr:cNvPr>
        <xdr:cNvSpPr/>
      </xdr:nvSpPr>
      <xdr:spPr bwMode="auto">
        <a:xfrm>
          <a:off x="6696075" y="1152525"/>
          <a:ext cx="1104900"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Start</a:t>
          </a:r>
        </a:p>
      </xdr:txBody>
    </xdr:sp>
    <xdr:clientData fPrintsWithSheet="0"/>
  </xdr:twoCellAnchor>
  <xdr:twoCellAnchor>
    <xdr:from>
      <xdr:col>6</xdr:col>
      <xdr:colOff>114300</xdr:colOff>
      <xdr:row>7</xdr:row>
      <xdr:rowOff>47625</xdr:rowOff>
    </xdr:from>
    <xdr:to>
      <xdr:col>8</xdr:col>
      <xdr:colOff>0</xdr:colOff>
      <xdr:row>7</xdr:row>
      <xdr:rowOff>295275</xdr:rowOff>
    </xdr:to>
    <xdr:sp macro="" textlink="">
      <xdr:nvSpPr>
        <xdr:cNvPr id="30" name="Rahmen 29">
          <a:hlinkClick xmlns:r="http://schemas.openxmlformats.org/officeDocument/2006/relationships" r:id="rId4"/>
          <a:extLst>
            <a:ext uri="{FF2B5EF4-FFF2-40B4-BE49-F238E27FC236}">
              <a16:creationId xmlns:a16="http://schemas.microsoft.com/office/drawing/2014/main" id="{00000000-0008-0000-0200-00001E000000}"/>
            </a:ext>
          </a:extLst>
        </xdr:cNvPr>
        <xdr:cNvSpPr/>
      </xdr:nvSpPr>
      <xdr:spPr bwMode="auto">
        <a:xfrm>
          <a:off x="6696075" y="1409700"/>
          <a:ext cx="1104900"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Übersicht</a:t>
          </a:r>
        </a:p>
      </xdr:txBody>
    </xdr:sp>
    <xdr:clientData fPrintsWithSheet="0"/>
  </xdr:twoCellAnchor>
  <xdr:twoCellAnchor>
    <xdr:from>
      <xdr:col>6</xdr:col>
      <xdr:colOff>114300</xdr:colOff>
      <xdr:row>7</xdr:row>
      <xdr:rowOff>295275</xdr:rowOff>
    </xdr:from>
    <xdr:to>
      <xdr:col>8</xdr:col>
      <xdr:colOff>0</xdr:colOff>
      <xdr:row>8</xdr:row>
      <xdr:rowOff>123825</xdr:rowOff>
    </xdr:to>
    <xdr:sp macro="" textlink="">
      <xdr:nvSpPr>
        <xdr:cNvPr id="31" name="Rahmen 30">
          <a:hlinkClick xmlns:r="http://schemas.openxmlformats.org/officeDocument/2006/relationships" r:id="rId5"/>
          <a:extLst>
            <a:ext uri="{FF2B5EF4-FFF2-40B4-BE49-F238E27FC236}">
              <a16:creationId xmlns:a16="http://schemas.microsoft.com/office/drawing/2014/main" id="{00000000-0008-0000-0200-00001F000000}"/>
            </a:ext>
          </a:extLst>
        </xdr:cNvPr>
        <xdr:cNvSpPr/>
      </xdr:nvSpPr>
      <xdr:spPr bwMode="auto">
        <a:xfrm>
          <a:off x="6696075" y="1657350"/>
          <a:ext cx="1104900"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lnSpc>
              <a:spcPts val="800"/>
            </a:lnSpc>
          </a:pPr>
          <a:r>
            <a:rPr lang="de-CH" sz="900">
              <a:latin typeface="Arial" pitchFamily="34" charset="0"/>
              <a:cs typeface="Arial" pitchFamily="34" charset="0"/>
            </a:rPr>
            <a:t>Erläuterungen</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34</xdr:row>
          <xdr:rowOff>0</xdr:rowOff>
        </xdr:to>
        <xdr:sp macro="" textlink="">
          <xdr:nvSpPr>
            <xdr:cNvPr id="19152" name="Check Box 720" hidden="1">
              <a:extLst>
                <a:ext uri="{63B3BB69-23CF-44E3-9099-C40C66FF867C}">
                  <a14:compatExt spid="_x0000_s19152"/>
                </a:ext>
                <a:ext uri="{FF2B5EF4-FFF2-40B4-BE49-F238E27FC236}">
                  <a16:creationId xmlns:a16="http://schemas.microsoft.com/office/drawing/2014/main" id="{00000000-0008-0000-0200-0000D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0</xdr:colOff>
          <xdr:row>35</xdr:row>
          <xdr:rowOff>0</xdr:rowOff>
        </xdr:to>
        <xdr:sp macro="" textlink="">
          <xdr:nvSpPr>
            <xdr:cNvPr id="19153" name="Check Box 721" hidden="1">
              <a:extLst>
                <a:ext uri="{63B3BB69-23CF-44E3-9099-C40C66FF867C}">
                  <a14:compatExt spid="_x0000_s19153"/>
                </a:ext>
                <a:ext uri="{FF2B5EF4-FFF2-40B4-BE49-F238E27FC236}">
                  <a16:creationId xmlns:a16="http://schemas.microsoft.com/office/drawing/2014/main" id="{00000000-0008-0000-0200-0000D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228600</xdr:rowOff>
        </xdr:from>
        <xdr:to>
          <xdr:col>4</xdr:col>
          <xdr:colOff>0</xdr:colOff>
          <xdr:row>45</xdr:row>
          <xdr:rowOff>0</xdr:rowOff>
        </xdr:to>
        <xdr:sp macro="" textlink="">
          <xdr:nvSpPr>
            <xdr:cNvPr id="108352" name="Check Box 1856" hidden="1">
              <a:extLst>
                <a:ext uri="{63B3BB69-23CF-44E3-9099-C40C66FF867C}">
                  <a14:compatExt spid="_x0000_s108352"/>
                </a:ext>
                <a:ext uri="{FF2B5EF4-FFF2-40B4-BE49-F238E27FC236}">
                  <a16:creationId xmlns:a16="http://schemas.microsoft.com/office/drawing/2014/main" id="{00000000-0008-0000-0200-000040A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103717</xdr:colOff>
      <xdr:row>5</xdr:row>
      <xdr:rowOff>10582</xdr:rowOff>
    </xdr:from>
    <xdr:to>
      <xdr:col>7</xdr:col>
      <xdr:colOff>603250</xdr:colOff>
      <xdr:row>6</xdr:row>
      <xdr:rowOff>31112</xdr:rowOff>
    </xdr:to>
    <xdr:sp macro="" textlink="">
      <xdr:nvSpPr>
        <xdr:cNvPr id="18" name="Rahmen 17">
          <a:hlinkClick xmlns:r="http://schemas.openxmlformats.org/officeDocument/2006/relationships" r:id="rId6"/>
          <a:extLst>
            <a:ext uri="{FF2B5EF4-FFF2-40B4-BE49-F238E27FC236}">
              <a16:creationId xmlns:a16="http://schemas.microsoft.com/office/drawing/2014/main" id="{00000000-0008-0000-0200-000012000000}"/>
            </a:ext>
          </a:extLst>
        </xdr:cNvPr>
        <xdr:cNvSpPr/>
      </xdr:nvSpPr>
      <xdr:spPr bwMode="auto">
        <a:xfrm>
          <a:off x="6685492" y="915457"/>
          <a:ext cx="1109133" cy="24913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Instructions</a:t>
          </a:r>
        </a:p>
      </xdr:txBody>
    </xdr:sp>
    <xdr:clientData fPrintsWithSheet="0"/>
  </xdr:twoCellAnchor>
  <xdr:twoCellAnchor>
    <xdr:from>
      <xdr:col>6</xdr:col>
      <xdr:colOff>103717</xdr:colOff>
      <xdr:row>6</xdr:row>
      <xdr:rowOff>31112</xdr:rowOff>
    </xdr:from>
    <xdr:to>
      <xdr:col>7</xdr:col>
      <xdr:colOff>603250</xdr:colOff>
      <xdr:row>7</xdr:row>
      <xdr:rowOff>61223</xdr:rowOff>
    </xdr:to>
    <xdr:sp macro="" textlink="">
      <xdr:nvSpPr>
        <xdr:cNvPr id="19" name="Rahmen 18">
          <a:hlinkClick xmlns:r="http://schemas.openxmlformats.org/officeDocument/2006/relationships" r:id="rId3"/>
          <a:extLst>
            <a:ext uri="{FF2B5EF4-FFF2-40B4-BE49-F238E27FC236}">
              <a16:creationId xmlns:a16="http://schemas.microsoft.com/office/drawing/2014/main" id="{00000000-0008-0000-0200-000013000000}"/>
            </a:ext>
          </a:extLst>
        </xdr:cNvPr>
        <xdr:cNvSpPr/>
      </xdr:nvSpPr>
      <xdr:spPr bwMode="auto">
        <a:xfrm>
          <a:off x="6685492" y="1164587"/>
          <a:ext cx="1109133" cy="25871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Start</a:t>
          </a:r>
        </a:p>
      </xdr:txBody>
    </xdr:sp>
    <xdr:clientData fPrintsWithSheet="0"/>
  </xdr:twoCellAnchor>
  <xdr:twoCellAnchor>
    <xdr:from>
      <xdr:col>6</xdr:col>
      <xdr:colOff>103717</xdr:colOff>
      <xdr:row>7</xdr:row>
      <xdr:rowOff>61223</xdr:rowOff>
    </xdr:from>
    <xdr:to>
      <xdr:col>7</xdr:col>
      <xdr:colOff>603250</xdr:colOff>
      <xdr:row>7</xdr:row>
      <xdr:rowOff>310353</xdr:rowOff>
    </xdr:to>
    <xdr:sp macro="" textlink="">
      <xdr:nvSpPr>
        <xdr:cNvPr id="20" name="Rahmen 19">
          <a:hlinkClick xmlns:r="http://schemas.openxmlformats.org/officeDocument/2006/relationships" r:id="rId4"/>
          <a:extLst>
            <a:ext uri="{FF2B5EF4-FFF2-40B4-BE49-F238E27FC236}">
              <a16:creationId xmlns:a16="http://schemas.microsoft.com/office/drawing/2014/main" id="{00000000-0008-0000-0200-000014000000}"/>
            </a:ext>
          </a:extLst>
        </xdr:cNvPr>
        <xdr:cNvSpPr/>
      </xdr:nvSpPr>
      <xdr:spPr bwMode="auto">
        <a:xfrm>
          <a:off x="6685492" y="1423298"/>
          <a:ext cx="1109133" cy="24913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a:cs typeface="Arial"/>
            </a:rPr>
            <a:t>Overview</a:t>
          </a:r>
        </a:p>
      </xdr:txBody>
    </xdr:sp>
    <xdr:clientData fPrintsWithSheet="0"/>
  </xdr:twoCellAnchor>
  <xdr:twoCellAnchor>
    <xdr:from>
      <xdr:col>6</xdr:col>
      <xdr:colOff>103717</xdr:colOff>
      <xdr:row>7</xdr:row>
      <xdr:rowOff>310352</xdr:rowOff>
    </xdr:from>
    <xdr:to>
      <xdr:col>7</xdr:col>
      <xdr:colOff>603250</xdr:colOff>
      <xdr:row>8</xdr:row>
      <xdr:rowOff>140382</xdr:rowOff>
    </xdr:to>
    <xdr:sp macro="" textlink="">
      <xdr:nvSpPr>
        <xdr:cNvPr id="21" name="Rahmen 20">
          <a:hlinkClick xmlns:r="http://schemas.openxmlformats.org/officeDocument/2006/relationships" r:id="rId5"/>
          <a:extLst>
            <a:ext uri="{FF2B5EF4-FFF2-40B4-BE49-F238E27FC236}">
              <a16:creationId xmlns:a16="http://schemas.microsoft.com/office/drawing/2014/main" id="{00000000-0008-0000-0200-000015000000}"/>
            </a:ext>
          </a:extLst>
        </xdr:cNvPr>
        <xdr:cNvSpPr/>
      </xdr:nvSpPr>
      <xdr:spPr bwMode="auto">
        <a:xfrm>
          <a:off x="6685492" y="1672427"/>
          <a:ext cx="1109133" cy="24913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lnSpc>
              <a:spcPts val="800"/>
            </a:lnSpc>
          </a:pPr>
          <a:r>
            <a:rPr lang="de-CH" sz="900">
              <a:latin typeface="Arial" pitchFamily="34"/>
              <a:cs typeface="Arial"/>
            </a:rPr>
            <a:t>Notes</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4</xdr:col>
          <xdr:colOff>0</xdr:colOff>
          <xdr:row>50</xdr:row>
          <xdr:rowOff>0</xdr:rowOff>
        </xdr:to>
        <xdr:sp macro="" textlink="">
          <xdr:nvSpPr>
            <xdr:cNvPr id="129223" name="Check Box 2247" hidden="1">
              <a:extLst>
                <a:ext uri="{63B3BB69-23CF-44E3-9099-C40C66FF867C}">
                  <a14:compatExt spid="_x0000_s129223"/>
                </a:ext>
                <a:ext uri="{FF2B5EF4-FFF2-40B4-BE49-F238E27FC236}">
                  <a16:creationId xmlns:a16="http://schemas.microsoft.com/office/drawing/2014/main" id="{00000000-0008-0000-0200-0000C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0</xdr:rowOff>
        </xdr:to>
        <xdr:sp macro="" textlink="">
          <xdr:nvSpPr>
            <xdr:cNvPr id="129224" name="Check Box 2248" hidden="1">
              <a:extLst>
                <a:ext uri="{63B3BB69-23CF-44E3-9099-C40C66FF867C}">
                  <a14:compatExt spid="_x0000_s129224"/>
                </a:ext>
                <a:ext uri="{FF2B5EF4-FFF2-40B4-BE49-F238E27FC236}">
                  <a16:creationId xmlns:a16="http://schemas.microsoft.com/office/drawing/2014/main" id="{00000000-0008-0000-0200-0000C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4</xdr:col>
          <xdr:colOff>0</xdr:colOff>
          <xdr:row>52</xdr:row>
          <xdr:rowOff>0</xdr:rowOff>
        </xdr:to>
        <xdr:sp macro="" textlink="">
          <xdr:nvSpPr>
            <xdr:cNvPr id="129225" name="Check Box 2249" hidden="1">
              <a:extLst>
                <a:ext uri="{63B3BB69-23CF-44E3-9099-C40C66FF867C}">
                  <a14:compatExt spid="_x0000_s129225"/>
                </a:ext>
                <a:ext uri="{FF2B5EF4-FFF2-40B4-BE49-F238E27FC236}">
                  <a16:creationId xmlns:a16="http://schemas.microsoft.com/office/drawing/2014/main" id="{00000000-0008-0000-0200-0000C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129226" name="Check Box 2250" hidden="1">
              <a:extLst>
                <a:ext uri="{63B3BB69-23CF-44E3-9099-C40C66FF867C}">
                  <a14:compatExt spid="_x0000_s129226"/>
                </a:ext>
                <a:ext uri="{FF2B5EF4-FFF2-40B4-BE49-F238E27FC236}">
                  <a16:creationId xmlns:a16="http://schemas.microsoft.com/office/drawing/2014/main" id="{00000000-0008-0000-0200-0000C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4</xdr:col>
          <xdr:colOff>0</xdr:colOff>
          <xdr:row>59</xdr:row>
          <xdr:rowOff>0</xdr:rowOff>
        </xdr:to>
        <xdr:sp macro="" textlink="">
          <xdr:nvSpPr>
            <xdr:cNvPr id="129229" name="Check Box 2253" hidden="1">
              <a:extLst>
                <a:ext uri="{63B3BB69-23CF-44E3-9099-C40C66FF867C}">
                  <a14:compatExt spid="_x0000_s129229"/>
                </a:ext>
                <a:ext uri="{FF2B5EF4-FFF2-40B4-BE49-F238E27FC236}">
                  <a16:creationId xmlns:a16="http://schemas.microsoft.com/office/drawing/2014/main" id="{00000000-0008-0000-0200-0000C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0</xdr:rowOff>
        </xdr:from>
        <xdr:to>
          <xdr:col>4</xdr:col>
          <xdr:colOff>0</xdr:colOff>
          <xdr:row>58</xdr:row>
          <xdr:rowOff>0</xdr:rowOff>
        </xdr:to>
        <xdr:sp macro="" textlink="">
          <xdr:nvSpPr>
            <xdr:cNvPr id="129230" name="Check Box 2254" hidden="1">
              <a:extLst>
                <a:ext uri="{63B3BB69-23CF-44E3-9099-C40C66FF867C}">
                  <a14:compatExt spid="_x0000_s129230"/>
                </a:ext>
                <a:ext uri="{FF2B5EF4-FFF2-40B4-BE49-F238E27FC236}">
                  <a16:creationId xmlns:a16="http://schemas.microsoft.com/office/drawing/2014/main" id="{00000000-0008-0000-0200-0000C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30060" name="Grafik 8" descr="SNB_LOGO_46_RGB.jpg">
          <a:extLst>
            <a:ext uri="{FF2B5EF4-FFF2-40B4-BE49-F238E27FC236}">
              <a16:creationId xmlns:a16="http://schemas.microsoft.com/office/drawing/2014/main" id="{00000000-0008-0000-0300-00000CFC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153465</xdr:colOff>
      <xdr:row>4</xdr:row>
      <xdr:rowOff>123825</xdr:rowOff>
    </xdr:from>
    <xdr:to>
      <xdr:col>9</xdr:col>
      <xdr:colOff>1438665</xdr:colOff>
      <xdr:row>5</xdr:row>
      <xdr:rowOff>180975</xdr:rowOff>
    </xdr:to>
    <xdr:sp macro="" textlink="">
      <xdr:nvSpPr>
        <xdr:cNvPr id="4" name="Rahme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bwMode="auto">
        <a:xfrm>
          <a:off x="10392840" y="923925"/>
          <a:ext cx="1285200" cy="2571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9</xdr:col>
      <xdr:colOff>153465</xdr:colOff>
      <xdr:row>5</xdr:row>
      <xdr:rowOff>180975</xdr:rowOff>
    </xdr:from>
    <xdr:to>
      <xdr:col>9</xdr:col>
      <xdr:colOff>1438665</xdr:colOff>
      <xdr:row>6</xdr:row>
      <xdr:rowOff>180975</xdr:rowOff>
    </xdr:to>
    <xdr:sp macro="" textlink="">
      <xdr:nvSpPr>
        <xdr:cNvPr id="5" name="Rahmen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bwMode="auto">
        <a:xfrm>
          <a:off x="10392840" y="1181100"/>
          <a:ext cx="1285200" cy="2286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9</xdr:col>
      <xdr:colOff>153465</xdr:colOff>
      <xdr:row>6</xdr:row>
      <xdr:rowOff>180975</xdr:rowOff>
    </xdr:from>
    <xdr:to>
      <xdr:col>9</xdr:col>
      <xdr:colOff>1438665</xdr:colOff>
      <xdr:row>8</xdr:row>
      <xdr:rowOff>0</xdr:rowOff>
    </xdr:to>
    <xdr:sp macro="" textlink="">
      <xdr:nvSpPr>
        <xdr:cNvPr id="6" name="Rahmen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bwMode="auto">
        <a:xfrm>
          <a:off x="10392840" y="1409700"/>
          <a:ext cx="1285200" cy="24765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1085" name="Grafik 8" descr="SNB_LOGO_46_RGB.jpg">
          <a:extLst>
            <a:ext uri="{FF2B5EF4-FFF2-40B4-BE49-F238E27FC236}">
              <a16:creationId xmlns:a16="http://schemas.microsoft.com/office/drawing/2014/main" id="{00000000-0008-0000-0400-00000D0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4</xdr:row>
      <xdr:rowOff>77643</xdr:rowOff>
    </xdr:to>
    <xdr:sp macro="" textlink="">
      <xdr:nvSpPr>
        <xdr:cNvPr id="9" name="Rahmen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bwMode="auto">
        <a:xfrm>
          <a:off x="314325" y="812009"/>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0</xdr:colOff>
      <xdr:row>4</xdr:row>
      <xdr:rowOff>77643</xdr:rowOff>
    </xdr:from>
    <xdr:to>
      <xdr:col>2</xdr:col>
      <xdr:colOff>594638</xdr:colOff>
      <xdr:row>5</xdr:row>
      <xdr:rowOff>155150</xdr:rowOff>
    </xdr:to>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bwMode="auto">
        <a:xfrm>
          <a:off x="314325" y="1106343"/>
          <a:ext cx="1289963"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0</xdr:colOff>
      <xdr:row>5</xdr:row>
      <xdr:rowOff>155150</xdr:rowOff>
    </xdr:from>
    <xdr:to>
      <xdr:col>2</xdr:col>
      <xdr:colOff>594638</xdr:colOff>
      <xdr:row>6</xdr:row>
      <xdr:rowOff>220884</xdr:rowOff>
    </xdr:to>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bwMode="auto">
        <a:xfrm>
          <a:off x="314325" y="1412450"/>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0</xdr:colOff>
      <xdr:row>6</xdr:row>
      <xdr:rowOff>220882</xdr:rowOff>
    </xdr:from>
    <xdr:to>
      <xdr:col>2</xdr:col>
      <xdr:colOff>594638</xdr:colOff>
      <xdr:row>8</xdr:row>
      <xdr:rowOff>58016</xdr:rowOff>
    </xdr:to>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bwMode="auto">
        <a:xfrm>
          <a:off x="314325" y="1706782"/>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38099</xdr:colOff>
      <xdr:row>0</xdr:row>
      <xdr:rowOff>38100</xdr:rowOff>
    </xdr:from>
    <xdr:to>
      <xdr:col>2</xdr:col>
      <xdr:colOff>1290637</xdr:colOff>
      <xdr:row>2</xdr:row>
      <xdr:rowOff>126206</xdr:rowOff>
    </xdr:to>
    <xdr:pic>
      <xdr:nvPicPr>
        <xdr:cNvPr id="132109" name="Grafik 8" descr="SNB_LOGO_46_RGB.jpg">
          <a:extLst>
            <a:ext uri="{FF2B5EF4-FFF2-40B4-BE49-F238E27FC236}">
              <a16:creationId xmlns:a16="http://schemas.microsoft.com/office/drawing/2014/main" id="{00000000-0008-0000-0500-00000D0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47662" y="38100"/>
          <a:ext cx="1562100" cy="611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11911</xdr:colOff>
      <xdr:row>3</xdr:row>
      <xdr:rowOff>11908</xdr:rowOff>
    </xdr:from>
    <xdr:to>
      <xdr:col>2</xdr:col>
      <xdr:colOff>987549</xdr:colOff>
      <xdr:row>4</xdr:row>
      <xdr:rowOff>79395</xdr:rowOff>
    </xdr:to>
    <xdr:sp macro="" textlink="">
      <xdr:nvSpPr>
        <xdr:cNvPr id="9" name="Rahmen 8">
          <a:hlinkClick xmlns:r="http://schemas.openxmlformats.org/officeDocument/2006/relationships" r:id="rId2"/>
          <a:extLst>
            <a:ext uri="{FF2B5EF4-FFF2-40B4-BE49-F238E27FC236}">
              <a16:creationId xmlns:a16="http://schemas.microsoft.com/office/drawing/2014/main" id="{00000000-0008-0000-0500-000009000000}"/>
            </a:ext>
          </a:extLst>
        </xdr:cNvPr>
        <xdr:cNvSpPr/>
      </xdr:nvSpPr>
      <xdr:spPr bwMode="auto">
        <a:xfrm>
          <a:off x="326236" y="812008"/>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11911</xdr:colOff>
      <xdr:row>4</xdr:row>
      <xdr:rowOff>79395</xdr:rowOff>
    </xdr:from>
    <xdr:to>
      <xdr:col>2</xdr:col>
      <xdr:colOff>987549</xdr:colOff>
      <xdr:row>5</xdr:row>
      <xdr:rowOff>146882</xdr:rowOff>
    </xdr:to>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500-00000A000000}"/>
            </a:ext>
          </a:extLst>
        </xdr:cNvPr>
        <xdr:cNvSpPr/>
      </xdr:nvSpPr>
      <xdr:spPr bwMode="auto">
        <a:xfrm>
          <a:off x="326236" y="1108095"/>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11911</xdr:colOff>
      <xdr:row>5</xdr:row>
      <xdr:rowOff>146880</xdr:rowOff>
    </xdr:from>
    <xdr:to>
      <xdr:col>2</xdr:col>
      <xdr:colOff>987549</xdr:colOff>
      <xdr:row>6</xdr:row>
      <xdr:rowOff>214367</xdr:rowOff>
    </xdr:to>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500-00000B000000}"/>
            </a:ext>
          </a:extLst>
        </xdr:cNvPr>
        <xdr:cNvSpPr/>
      </xdr:nvSpPr>
      <xdr:spPr bwMode="auto">
        <a:xfrm>
          <a:off x="326236" y="1404180"/>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11911</xdr:colOff>
      <xdr:row>6</xdr:row>
      <xdr:rowOff>214367</xdr:rowOff>
    </xdr:from>
    <xdr:to>
      <xdr:col>2</xdr:col>
      <xdr:colOff>987549</xdr:colOff>
      <xdr:row>7</xdr:row>
      <xdr:rowOff>129454</xdr:rowOff>
    </xdr:to>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bwMode="auto">
        <a:xfrm>
          <a:off x="326236" y="1700267"/>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1314450</xdr:colOff>
      <xdr:row>2</xdr:row>
      <xdr:rowOff>145256</xdr:rowOff>
    </xdr:to>
    <xdr:pic>
      <xdr:nvPicPr>
        <xdr:cNvPr id="133133" name="Grafik 8" descr="SNB_LOGO_46_RGB.jpg">
          <a:extLst>
            <a:ext uri="{FF2B5EF4-FFF2-40B4-BE49-F238E27FC236}">
              <a16:creationId xmlns:a16="http://schemas.microsoft.com/office/drawing/2014/main" id="{00000000-0008-0000-0600-00000D0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3</xdr:row>
      <xdr:rowOff>14286</xdr:rowOff>
    </xdr:from>
    <xdr:to>
      <xdr:col>2</xdr:col>
      <xdr:colOff>987544</xdr:colOff>
      <xdr:row>4</xdr:row>
      <xdr:rowOff>110348</xdr:rowOff>
    </xdr:to>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bwMode="auto">
        <a:xfrm>
          <a:off x="326231" y="814386"/>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11906</xdr:colOff>
      <xdr:row>4</xdr:row>
      <xdr:rowOff>110348</xdr:rowOff>
    </xdr:from>
    <xdr:to>
      <xdr:col>2</xdr:col>
      <xdr:colOff>987544</xdr:colOff>
      <xdr:row>5</xdr:row>
      <xdr:rowOff>177835</xdr:rowOff>
    </xdr:to>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bwMode="auto">
        <a:xfrm>
          <a:off x="326231" y="1110473"/>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11906</xdr:colOff>
      <xdr:row>5</xdr:row>
      <xdr:rowOff>177833</xdr:rowOff>
    </xdr:from>
    <xdr:to>
      <xdr:col>2</xdr:col>
      <xdr:colOff>987544</xdr:colOff>
      <xdr:row>7</xdr:row>
      <xdr:rowOff>16720</xdr:rowOff>
    </xdr:to>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bwMode="auto">
        <a:xfrm>
          <a:off x="326231" y="1406558"/>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11906</xdr:colOff>
      <xdr:row>7</xdr:row>
      <xdr:rowOff>16720</xdr:rowOff>
    </xdr:from>
    <xdr:to>
      <xdr:col>2</xdr:col>
      <xdr:colOff>987544</xdr:colOff>
      <xdr:row>8</xdr:row>
      <xdr:rowOff>84207</xdr:rowOff>
    </xdr:to>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bwMode="auto">
        <a:xfrm>
          <a:off x="326231" y="1702645"/>
          <a:ext cx="1289963" cy="2960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1314450</xdr:colOff>
      <xdr:row>2</xdr:row>
      <xdr:rowOff>145256</xdr:rowOff>
    </xdr:to>
    <xdr:pic>
      <xdr:nvPicPr>
        <xdr:cNvPr id="134158" name="Grafik 8" descr="SNB_LOGO_46_RGB.jpg">
          <a:extLst>
            <a:ext uri="{FF2B5EF4-FFF2-40B4-BE49-F238E27FC236}">
              <a16:creationId xmlns:a16="http://schemas.microsoft.com/office/drawing/2014/main" id="{00000000-0008-0000-0700-00000E0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11905</xdr:colOff>
      <xdr:row>3</xdr:row>
      <xdr:rowOff>11909</xdr:rowOff>
    </xdr:from>
    <xdr:to>
      <xdr:col>2</xdr:col>
      <xdr:colOff>987543</xdr:colOff>
      <xdr:row>4</xdr:row>
      <xdr:rowOff>77643</xdr:rowOff>
    </xdr:to>
    <xdr:sp macro="" textlink="">
      <xdr:nvSpPr>
        <xdr:cNvPr id="9" name="Rahmen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326230" y="812009"/>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11905</xdr:colOff>
      <xdr:row>4</xdr:row>
      <xdr:rowOff>77643</xdr:rowOff>
    </xdr:from>
    <xdr:to>
      <xdr:col>2</xdr:col>
      <xdr:colOff>987543</xdr:colOff>
      <xdr:row>5</xdr:row>
      <xdr:rowOff>155150</xdr:rowOff>
    </xdr:to>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326230" y="1106343"/>
          <a:ext cx="1289963" cy="30610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11905</xdr:colOff>
      <xdr:row>5</xdr:row>
      <xdr:rowOff>155150</xdr:rowOff>
    </xdr:from>
    <xdr:to>
      <xdr:col>2</xdr:col>
      <xdr:colOff>987543</xdr:colOff>
      <xdr:row>6</xdr:row>
      <xdr:rowOff>220884</xdr:rowOff>
    </xdr:to>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326230" y="1412450"/>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11905</xdr:colOff>
      <xdr:row>6</xdr:row>
      <xdr:rowOff>220882</xdr:rowOff>
    </xdr:from>
    <xdr:to>
      <xdr:col>2</xdr:col>
      <xdr:colOff>987543</xdr:colOff>
      <xdr:row>8</xdr:row>
      <xdr:rowOff>58016</xdr:rowOff>
    </xdr:to>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326230" y="1706782"/>
          <a:ext cx="1289963" cy="29433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5183" name="Grafik 8" descr="SNB_LOGO_46_RGB.jpg">
          <a:extLst>
            <a:ext uri="{FF2B5EF4-FFF2-40B4-BE49-F238E27FC236}">
              <a16:creationId xmlns:a16="http://schemas.microsoft.com/office/drawing/2014/main" id="{00000000-0008-0000-0800-00000F1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9531</xdr:rowOff>
    </xdr:from>
    <xdr:to>
      <xdr:col>2</xdr:col>
      <xdr:colOff>594638</xdr:colOff>
      <xdr:row>4</xdr:row>
      <xdr:rowOff>100893</xdr:rowOff>
    </xdr:to>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bwMode="auto">
        <a:xfrm>
          <a:off x="314325" y="809631"/>
          <a:ext cx="128996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clientData fPrintsWithSheet="0"/>
  </xdr:twoCellAnchor>
  <xdr:twoCellAnchor>
    <xdr:from>
      <xdr:col>1</xdr:col>
      <xdr:colOff>0</xdr:colOff>
      <xdr:row>4</xdr:row>
      <xdr:rowOff>100893</xdr:rowOff>
    </xdr:from>
    <xdr:to>
      <xdr:col>2</xdr:col>
      <xdr:colOff>594638</xdr:colOff>
      <xdr:row>4</xdr:row>
      <xdr:rowOff>403934</xdr:rowOff>
    </xdr:to>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0800-00000E000000}"/>
            </a:ext>
          </a:extLst>
        </xdr:cNvPr>
        <xdr:cNvSpPr/>
      </xdr:nvSpPr>
      <xdr:spPr bwMode="auto">
        <a:xfrm>
          <a:off x="314325" y="1101018"/>
          <a:ext cx="1289963" cy="30304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clientData fPrintsWithSheet="0"/>
  </xdr:twoCellAnchor>
  <xdr:twoCellAnchor>
    <xdr:from>
      <xdr:col>1</xdr:col>
      <xdr:colOff>0</xdr:colOff>
      <xdr:row>4</xdr:row>
      <xdr:rowOff>403934</xdr:rowOff>
    </xdr:from>
    <xdr:to>
      <xdr:col>2</xdr:col>
      <xdr:colOff>594638</xdr:colOff>
      <xdr:row>6</xdr:row>
      <xdr:rowOff>28571</xdr:rowOff>
    </xdr:to>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0800-00000F000000}"/>
            </a:ext>
          </a:extLst>
        </xdr:cNvPr>
        <xdr:cNvSpPr/>
      </xdr:nvSpPr>
      <xdr:spPr bwMode="auto">
        <a:xfrm>
          <a:off x="314325" y="1404059"/>
          <a:ext cx="128996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clientData fPrintsWithSheet="0"/>
  </xdr:twoCellAnchor>
  <xdr:twoCellAnchor>
    <xdr:from>
      <xdr:col>1</xdr:col>
      <xdr:colOff>0</xdr:colOff>
      <xdr:row>6</xdr:row>
      <xdr:rowOff>28569</xdr:rowOff>
    </xdr:from>
    <xdr:to>
      <xdr:col>2</xdr:col>
      <xdr:colOff>594638</xdr:colOff>
      <xdr:row>7</xdr:row>
      <xdr:rowOff>91356</xdr:rowOff>
    </xdr:to>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0800-000010000000}"/>
            </a:ext>
          </a:extLst>
        </xdr:cNvPr>
        <xdr:cNvSpPr/>
      </xdr:nvSpPr>
      <xdr:spPr bwMode="auto">
        <a:xfrm>
          <a:off x="314325" y="1695444"/>
          <a:ext cx="1289963" cy="29138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urveys.snb.ch/login/sls/auth?language=en" TargetMode="External"/><Relationship Id="rId2" Type="http://schemas.openxmlformats.org/officeDocument/2006/relationships/hyperlink" Target="http://www.surveys.snb.ch/" TargetMode="External"/><Relationship Id="rId1" Type="http://schemas.openxmlformats.org/officeDocument/2006/relationships/hyperlink" Target="https://emi.snb.ch/en/emi/INV"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nb.ch/en/the-snb/mandates-goals/statistics/surveys/form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snb.ch/en/the-snb/mandates-goals/statistics/statistics-pub/balance-payments-foreign-assets" TargetMode="External"/><Relationship Id="rId1" Type="http://schemas.openxmlformats.org/officeDocument/2006/relationships/hyperlink" Target="https://www.snb.ch/en/iabout/pub/id/statpub_overview_1"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drawing" Target="../drawings/drawing3.x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printerSettings" Target="../printerSettings/printerSettings3.bin"/><Relationship Id="rId1" Type="http://schemas.openxmlformats.org/officeDocument/2006/relationships/hyperlink" Target="https://www.uid.admin.ch/Search.aspx?lang=en" TargetMode="External"/><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omments" Target="../comments2.xml"/><Relationship Id="rId10" Type="http://schemas.openxmlformats.org/officeDocument/2006/relationships/ctrlProp" Target="../ctrlProps/ctrlProp13.xml"/><Relationship Id="rId4" Type="http://schemas.openxmlformats.org/officeDocument/2006/relationships/vmlDrawing" Target="../drawings/vmlDrawing2.v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Z129"/>
  <sheetViews>
    <sheetView showGridLines="0" showRowColHeaders="0" tabSelected="1" zoomScale="80" zoomScaleNormal="80" workbookViewId="0">
      <selection activeCell="E6" sqref="E6:K6"/>
    </sheetView>
  </sheetViews>
  <sheetFormatPr baseColWidth="10" defaultColWidth="11.453125" defaultRowHeight="12.5" x14ac:dyDescent="0.25"/>
  <cols>
    <col min="1" max="1" width="4.7265625" style="324" customWidth="1"/>
    <col min="2" max="5" width="11.453125" customWidth="1"/>
    <col min="6" max="6" width="14.54296875" customWidth="1"/>
    <col min="7" max="7" width="9.81640625" customWidth="1"/>
    <col min="8" max="8" width="13" customWidth="1"/>
    <col min="9" max="11" width="11.453125" customWidth="1"/>
    <col min="12" max="12" width="13.54296875" customWidth="1"/>
    <col min="13" max="14" width="2.453125" customWidth="1"/>
  </cols>
  <sheetData>
    <row r="1" spans="1:14" ht="15.5" x14ac:dyDescent="0.35">
      <c r="L1" s="262" t="s">
        <v>400</v>
      </c>
    </row>
    <row r="3" spans="1:14" x14ac:dyDescent="0.25">
      <c r="E3" s="324"/>
      <c r="F3" s="324"/>
      <c r="G3" s="324"/>
      <c r="H3" s="324"/>
      <c r="I3" s="324"/>
      <c r="J3" s="324"/>
      <c r="K3" s="324"/>
    </row>
    <row r="4" spans="1:14" x14ac:dyDescent="0.25">
      <c r="E4" s="324"/>
      <c r="F4" s="324"/>
      <c r="G4" s="324"/>
      <c r="H4" s="324"/>
      <c r="I4" s="324"/>
      <c r="J4" s="324"/>
      <c r="K4" s="324"/>
    </row>
    <row r="5" spans="1:14" ht="18" x14ac:dyDescent="0.4">
      <c r="E5" s="760" t="s">
        <v>433</v>
      </c>
      <c r="F5" s="760"/>
      <c r="G5" s="760"/>
      <c r="H5" s="760"/>
      <c r="I5" s="760"/>
      <c r="J5" s="760"/>
      <c r="K5" s="760"/>
    </row>
    <row r="6" spans="1:14" ht="17.5" x14ac:dyDescent="0.35">
      <c r="E6" s="761" t="s">
        <v>434</v>
      </c>
      <c r="F6" s="761"/>
      <c r="G6" s="761"/>
      <c r="H6" s="761"/>
      <c r="I6" s="761"/>
      <c r="J6" s="761"/>
      <c r="K6" s="761"/>
    </row>
    <row r="7" spans="1:14" s="47" customFormat="1" x14ac:dyDescent="0.25">
      <c r="A7" s="324"/>
      <c r="E7" s="324"/>
      <c r="F7" s="324"/>
      <c r="G7" s="324"/>
      <c r="H7" s="324"/>
      <c r="I7" s="324"/>
      <c r="J7" s="324"/>
      <c r="K7" s="324"/>
    </row>
    <row r="8" spans="1:14" s="47" customFormat="1" x14ac:dyDescent="0.25">
      <c r="A8" s="324"/>
      <c r="E8" s="126"/>
      <c r="F8" s="324"/>
      <c r="G8" s="324"/>
      <c r="H8" s="324"/>
      <c r="I8" s="324"/>
      <c r="J8" s="324"/>
      <c r="K8" s="324"/>
    </row>
    <row r="9" spans="1:14" s="47" customFormat="1" x14ac:dyDescent="0.25">
      <c r="A9" s="324"/>
    </row>
    <row r="10" spans="1:14" s="47" customFormat="1" ht="30.75" customHeight="1" x14ac:dyDescent="0.25">
      <c r="A10" s="324"/>
      <c r="B10" s="717" t="s">
        <v>1229</v>
      </c>
      <c r="C10" s="717"/>
      <c r="D10" s="717"/>
      <c r="E10" s="717"/>
      <c r="F10" s="717"/>
      <c r="G10" s="717"/>
      <c r="H10" s="717"/>
      <c r="I10" s="717"/>
      <c r="J10" s="717"/>
      <c r="K10" s="717"/>
      <c r="L10" s="717"/>
      <c r="M10" s="717"/>
      <c r="N10" s="717"/>
    </row>
    <row r="11" spans="1:14" s="47" customFormat="1" x14ac:dyDescent="0.25">
      <c r="A11" s="324"/>
    </row>
    <row r="12" spans="1:14" s="47" customFormat="1" x14ac:dyDescent="0.25">
      <c r="A12" s="324"/>
      <c r="B12" s="753" t="s">
        <v>435</v>
      </c>
      <c r="C12" s="753"/>
      <c r="D12" s="753"/>
      <c r="E12" s="753"/>
      <c r="F12" s="486"/>
    </row>
    <row r="13" spans="1:14" s="47" customFormat="1" x14ac:dyDescent="0.25">
      <c r="A13" s="324"/>
      <c r="B13" s="753" t="s">
        <v>436</v>
      </c>
      <c r="C13" s="753"/>
      <c r="D13" s="753"/>
      <c r="E13" s="753"/>
      <c r="F13" s="486"/>
    </row>
    <row r="14" spans="1:14" s="47" customFormat="1" x14ac:dyDescent="0.25">
      <c r="A14" s="324"/>
      <c r="B14" s="753" t="s">
        <v>437</v>
      </c>
      <c r="C14" s="753"/>
      <c r="D14" s="753"/>
      <c r="E14" s="753"/>
      <c r="F14" s="486"/>
    </row>
    <row r="15" spans="1:14" s="47" customFormat="1" x14ac:dyDescent="0.25">
      <c r="A15" s="324"/>
      <c r="B15" s="753" t="s">
        <v>438</v>
      </c>
      <c r="C15" s="753"/>
      <c r="D15" s="753"/>
      <c r="E15" s="753"/>
      <c r="F15" s="486"/>
    </row>
    <row r="16" spans="1:14" s="47" customFormat="1" x14ac:dyDescent="0.25">
      <c r="A16" s="324"/>
      <c r="B16" s="753" t="s">
        <v>439</v>
      </c>
      <c r="C16" s="753"/>
      <c r="D16" s="753"/>
      <c r="E16" s="753"/>
      <c r="F16" s="486"/>
    </row>
    <row r="17" spans="1:18" s="47" customFormat="1" x14ac:dyDescent="0.25">
      <c r="A17" s="324"/>
      <c r="B17" s="753" t="s">
        <v>440</v>
      </c>
      <c r="C17" s="753"/>
      <c r="D17" s="753"/>
      <c r="E17" s="753"/>
      <c r="F17" s="753"/>
      <c r="G17" s="753"/>
    </row>
    <row r="18" spans="1:18" s="47" customFormat="1" x14ac:dyDescent="0.25">
      <c r="A18" s="324"/>
      <c r="B18" s="753" t="s">
        <v>1060</v>
      </c>
      <c r="C18" s="753"/>
      <c r="D18" s="753"/>
      <c r="E18" s="753"/>
    </row>
    <row r="19" spans="1:18" s="47" customFormat="1" x14ac:dyDescent="0.25">
      <c r="A19" s="324"/>
    </row>
    <row r="20" spans="1:18" s="47" customFormat="1" x14ac:dyDescent="0.25">
      <c r="A20" s="324"/>
    </row>
    <row r="21" spans="1:18" s="47" customFormat="1" ht="17.5" x14ac:dyDescent="0.35">
      <c r="A21" s="324"/>
      <c r="B21" s="2" t="s">
        <v>441</v>
      </c>
      <c r="C21" s="486"/>
      <c r="D21" s="486"/>
      <c r="E21" s="486"/>
      <c r="F21" s="486"/>
      <c r="G21" s="486"/>
      <c r="H21" s="486"/>
      <c r="I21" s="486"/>
      <c r="J21" s="486"/>
      <c r="K21" s="486"/>
      <c r="L21" s="486"/>
      <c r="M21" s="486"/>
      <c r="N21" s="486"/>
    </row>
    <row r="22" spans="1:18" s="47" customFormat="1" ht="60" customHeight="1" x14ac:dyDescent="0.25">
      <c r="A22" s="324"/>
      <c r="B22" s="717" t="s">
        <v>1230</v>
      </c>
      <c r="C22" s="717"/>
      <c r="D22" s="717"/>
      <c r="E22" s="717"/>
      <c r="F22" s="717"/>
      <c r="G22" s="717"/>
      <c r="H22" s="717"/>
      <c r="I22" s="717"/>
      <c r="J22" s="717"/>
      <c r="K22" s="717"/>
      <c r="L22" s="717"/>
      <c r="M22" s="717"/>
      <c r="N22" s="717"/>
      <c r="Q22" s="414"/>
      <c r="R22" s="324"/>
    </row>
    <row r="23" spans="1:18" s="162" customFormat="1" ht="18" customHeight="1" x14ac:dyDescent="0.25">
      <c r="A23" s="324"/>
      <c r="B23" s="754" t="s">
        <v>1248</v>
      </c>
      <c r="C23" s="754"/>
      <c r="D23" s="754"/>
      <c r="E23" s="754"/>
      <c r="F23" s="754"/>
      <c r="G23" s="754"/>
      <c r="H23" s="754"/>
      <c r="I23" s="754"/>
      <c r="J23" s="754"/>
      <c r="K23" s="161"/>
    </row>
    <row r="24" spans="1:18" s="47" customFormat="1" ht="25" hidden="1" customHeight="1" x14ac:dyDescent="0.25">
      <c r="A24" s="324"/>
      <c r="B24" s="762"/>
      <c r="C24" s="762"/>
      <c r="D24" s="762"/>
      <c r="E24" s="762"/>
      <c r="F24" s="762"/>
      <c r="G24" s="762"/>
      <c r="H24" s="762"/>
      <c r="I24" s="762"/>
      <c r="J24" s="762"/>
      <c r="K24" s="762"/>
      <c r="L24" s="762"/>
      <c r="M24" s="762"/>
      <c r="N24" s="762"/>
    </row>
    <row r="25" spans="1:18" s="47" customFormat="1" ht="33.75" customHeight="1" x14ac:dyDescent="0.35">
      <c r="A25" s="324"/>
      <c r="B25" s="125" t="s">
        <v>442</v>
      </c>
      <c r="C25" s="126"/>
      <c r="D25" s="126"/>
      <c r="E25" s="126" t="s">
        <v>443</v>
      </c>
      <c r="F25" s="126"/>
      <c r="G25" s="126"/>
      <c r="H25" s="132" t="str">
        <f>Start!B5</f>
        <v>Release 1.6</v>
      </c>
      <c r="I25" s="570" t="s">
        <v>1244</v>
      </c>
      <c r="J25" s="132"/>
      <c r="K25" s="126"/>
      <c r="L25" s="126"/>
      <c r="M25" s="126"/>
      <c r="N25" s="126"/>
    </row>
    <row r="26" spans="1:18" s="47" customFormat="1" ht="42" customHeight="1" x14ac:dyDescent="0.25">
      <c r="A26" s="324"/>
      <c r="B26" s="766" t="s">
        <v>1233</v>
      </c>
      <c r="C26" s="766"/>
      <c r="D26" s="766"/>
      <c r="E26" s="766"/>
      <c r="F26" s="766"/>
      <c r="G26" s="766"/>
      <c r="H26" s="766"/>
      <c r="I26" s="766"/>
      <c r="J26" s="766"/>
      <c r="K26" s="766"/>
      <c r="L26" s="766"/>
      <c r="M26" s="766"/>
      <c r="N26" s="766"/>
    </row>
    <row r="27" spans="1:18" s="47" customFormat="1" ht="21" customHeight="1" x14ac:dyDescent="0.25">
      <c r="A27" s="324"/>
      <c r="B27" s="486" t="s">
        <v>444</v>
      </c>
      <c r="E27" s="767" t="s">
        <v>1088</v>
      </c>
      <c r="F27" s="768"/>
      <c r="G27" s="768"/>
      <c r="L27" s="126"/>
      <c r="M27" s="126"/>
      <c r="N27" s="126"/>
    </row>
    <row r="28" spans="1:18" s="47" customFormat="1" ht="25" customHeight="1" x14ac:dyDescent="0.3">
      <c r="A28" s="324"/>
      <c r="B28" s="127"/>
      <c r="C28" s="126"/>
      <c r="D28" s="126"/>
      <c r="E28" s="126"/>
      <c r="F28" s="126"/>
      <c r="G28" s="126"/>
      <c r="H28" s="126"/>
      <c r="I28" s="126"/>
      <c r="J28" s="126"/>
      <c r="K28" s="126"/>
      <c r="L28" s="126"/>
      <c r="M28" s="126"/>
      <c r="N28" s="126"/>
    </row>
    <row r="29" spans="1:18" ht="17.5" x14ac:dyDescent="0.35">
      <c r="B29" s="2" t="s">
        <v>445</v>
      </c>
    </row>
    <row r="30" spans="1:18" x14ac:dyDescent="0.25">
      <c r="B30" s="175" t="s">
        <v>446</v>
      </c>
    </row>
    <row r="32" spans="1:18" ht="13" x14ac:dyDescent="0.3">
      <c r="B32" s="756" t="s">
        <v>447</v>
      </c>
      <c r="C32" s="757"/>
      <c r="D32" s="763" t="s">
        <v>448</v>
      </c>
      <c r="E32" s="764"/>
      <c r="F32" s="764"/>
      <c r="G32" s="764"/>
      <c r="H32" s="764"/>
      <c r="I32" s="764"/>
      <c r="J32" s="764"/>
      <c r="K32" s="764"/>
      <c r="L32" s="764"/>
      <c r="M32" s="764"/>
      <c r="N32" s="765"/>
    </row>
    <row r="33" spans="1:14" s="83" customFormat="1" ht="28.5" customHeight="1" x14ac:dyDescent="0.25">
      <c r="A33" s="354"/>
      <c r="B33" s="724" t="s">
        <v>449</v>
      </c>
      <c r="C33" s="726"/>
      <c r="D33" s="724" t="s">
        <v>1234</v>
      </c>
      <c r="E33" s="725"/>
      <c r="F33" s="725"/>
      <c r="G33" s="725"/>
      <c r="H33" s="725"/>
      <c r="I33" s="725"/>
      <c r="J33" s="725"/>
      <c r="K33" s="725"/>
      <c r="L33" s="725"/>
      <c r="M33" s="725"/>
      <c r="N33" s="726"/>
    </row>
    <row r="34" spans="1:14" s="83" customFormat="1" ht="91.5" customHeight="1" x14ac:dyDescent="0.25">
      <c r="A34" s="361"/>
      <c r="B34" s="758" t="s">
        <v>277</v>
      </c>
      <c r="C34" s="759"/>
      <c r="D34" s="718" t="s">
        <v>450</v>
      </c>
      <c r="E34" s="725"/>
      <c r="F34" s="725"/>
      <c r="G34" s="725"/>
      <c r="H34" s="725"/>
      <c r="I34" s="725"/>
      <c r="J34" s="725"/>
      <c r="K34" s="725"/>
      <c r="L34" s="725"/>
      <c r="M34" s="725"/>
      <c r="N34" s="726"/>
    </row>
    <row r="35" spans="1:14" s="83" customFormat="1" ht="38.25" hidden="1" customHeight="1" x14ac:dyDescent="0.25">
      <c r="A35" s="361"/>
      <c r="B35" s="758"/>
      <c r="C35" s="759"/>
      <c r="D35" s="718"/>
      <c r="E35" s="719"/>
      <c r="F35" s="719"/>
      <c r="G35" s="719"/>
      <c r="H35" s="719"/>
      <c r="I35" s="719"/>
      <c r="J35" s="719"/>
      <c r="K35" s="719"/>
      <c r="L35" s="719"/>
      <c r="M35" s="719"/>
      <c r="N35" s="720"/>
    </row>
    <row r="36" spans="1:14" s="83" customFormat="1" ht="33.75" customHeight="1" x14ac:dyDescent="0.25">
      <c r="A36" s="361"/>
      <c r="B36" s="745" t="s">
        <v>388</v>
      </c>
      <c r="C36" s="746"/>
      <c r="D36" s="752" t="s">
        <v>451</v>
      </c>
      <c r="E36" s="719"/>
      <c r="F36" s="719"/>
      <c r="G36" s="719"/>
      <c r="H36" s="719"/>
      <c r="I36" s="719"/>
      <c r="J36" s="719"/>
      <c r="K36" s="719"/>
      <c r="L36" s="719"/>
      <c r="M36" s="719"/>
      <c r="N36" s="720"/>
    </row>
    <row r="37" spans="1:14" s="83" customFormat="1" ht="51.75" customHeight="1" x14ac:dyDescent="0.25">
      <c r="A37" s="361"/>
      <c r="B37" s="745" t="s">
        <v>389</v>
      </c>
      <c r="C37" s="746"/>
      <c r="D37" s="752" t="s">
        <v>452</v>
      </c>
      <c r="E37" s="719"/>
      <c r="F37" s="719"/>
      <c r="G37" s="719"/>
      <c r="H37" s="719"/>
      <c r="I37" s="719"/>
      <c r="J37" s="719"/>
      <c r="K37" s="719"/>
      <c r="L37" s="719"/>
      <c r="M37" s="719"/>
      <c r="N37" s="720"/>
    </row>
    <row r="38" spans="1:14" ht="30.75" customHeight="1" x14ac:dyDescent="0.25">
      <c r="B38" s="749" t="s">
        <v>462</v>
      </c>
      <c r="C38" s="750"/>
      <c r="D38" s="721" t="s">
        <v>453</v>
      </c>
      <c r="E38" s="722"/>
      <c r="F38" s="722"/>
      <c r="G38" s="722"/>
      <c r="H38" s="722"/>
      <c r="I38" s="722"/>
      <c r="J38" s="722"/>
      <c r="K38" s="722"/>
      <c r="L38" s="722"/>
      <c r="M38" s="722"/>
      <c r="N38" s="723"/>
    </row>
    <row r="39" spans="1:14" s="47" customFormat="1" ht="30" customHeight="1" x14ac:dyDescent="0.25">
      <c r="A39" s="324"/>
      <c r="B39" s="553" t="s">
        <v>394</v>
      </c>
      <c r="C39" s="554"/>
      <c r="D39" s="555" t="str">
        <f>'INP05.MELD'!F2</f>
        <v>Key figures on resident company / group</v>
      </c>
      <c r="E39" s="556"/>
      <c r="F39" s="556"/>
      <c r="G39" s="556"/>
      <c r="H39" s="556"/>
      <c r="I39" s="556"/>
      <c r="J39" s="556"/>
      <c r="K39" s="556"/>
      <c r="L39" s="556"/>
      <c r="M39" s="556"/>
      <c r="N39" s="557"/>
    </row>
    <row r="40" spans="1:14" s="190" customFormat="1" ht="30" customHeight="1" x14ac:dyDescent="0.25">
      <c r="A40" s="324"/>
      <c r="B40" s="558" t="s">
        <v>395</v>
      </c>
      <c r="C40" s="559"/>
      <c r="D40" s="560" t="str">
        <f>'INP10.MELD'!D2</f>
        <v>Participations in resident enterprises</v>
      </c>
      <c r="E40" s="561"/>
      <c r="F40" s="561"/>
      <c r="G40" s="561"/>
      <c r="H40" s="561"/>
      <c r="I40" s="561"/>
      <c r="J40" s="561"/>
      <c r="K40" s="561"/>
      <c r="L40" s="561"/>
      <c r="M40" s="561"/>
      <c r="N40" s="199"/>
    </row>
    <row r="41" spans="1:14" s="190" customFormat="1" ht="30" customHeight="1" x14ac:dyDescent="0.25">
      <c r="A41" s="324"/>
      <c r="B41" s="553" t="s">
        <v>396</v>
      </c>
      <c r="C41" s="554"/>
      <c r="D41" s="555" t="str">
        <f>'INP20.MELD'!D2</f>
        <v>Investors in your group (part 1): Resident investors</v>
      </c>
      <c r="E41" s="556"/>
      <c r="F41" s="556"/>
      <c r="G41" s="556"/>
      <c r="H41" s="556"/>
      <c r="I41" s="556"/>
      <c r="J41" s="556"/>
      <c r="K41" s="556"/>
      <c r="L41" s="556"/>
      <c r="M41" s="556"/>
      <c r="N41" s="557"/>
    </row>
    <row r="42" spans="1:14" s="190" customFormat="1" ht="30" customHeight="1" x14ac:dyDescent="0.25">
      <c r="A42" s="324"/>
      <c r="B42" s="558" t="s">
        <v>397</v>
      </c>
      <c r="C42" s="559"/>
      <c r="D42" s="560" t="str">
        <f>'INP30.MELD'!D2</f>
        <v>Investors in your group (part 2): Non-resident investors</v>
      </c>
      <c r="E42" s="561"/>
      <c r="F42" s="561"/>
      <c r="G42" s="561"/>
      <c r="H42" s="561"/>
      <c r="I42" s="561"/>
      <c r="J42" s="561"/>
      <c r="K42" s="561"/>
      <c r="L42" s="561"/>
      <c r="M42" s="561"/>
      <c r="N42" s="199"/>
    </row>
    <row r="43" spans="1:14" s="190" customFormat="1" ht="30" customHeight="1" x14ac:dyDescent="0.25">
      <c r="A43" s="324"/>
      <c r="B43" s="553" t="s">
        <v>398</v>
      </c>
      <c r="C43" s="554"/>
      <c r="D43" s="555" t="str">
        <f>'INP40.MELD'!F2</f>
        <v>Participations in non-resident enterprises (part 1): Result</v>
      </c>
      <c r="E43" s="556"/>
      <c r="F43" s="556"/>
      <c r="G43" s="556"/>
      <c r="H43" s="556"/>
      <c r="I43" s="556"/>
      <c r="J43" s="556"/>
      <c r="K43" s="556"/>
      <c r="L43" s="556"/>
      <c r="M43" s="556"/>
      <c r="N43" s="557"/>
    </row>
    <row r="44" spans="1:14" s="190" customFormat="1" ht="30" customHeight="1" x14ac:dyDescent="0.25">
      <c r="A44" s="324"/>
      <c r="B44" s="558" t="s">
        <v>393</v>
      </c>
      <c r="C44" s="559"/>
      <c r="D44" s="560" t="str">
        <f>'INP50.MELD'!F2</f>
        <v>Participations in non-resident enterprises (part 2): Equity capital</v>
      </c>
      <c r="E44" s="561"/>
      <c r="F44" s="561"/>
      <c r="G44" s="561"/>
      <c r="H44" s="561"/>
      <c r="I44" s="561"/>
      <c r="J44" s="561"/>
      <c r="K44" s="561"/>
      <c r="L44" s="561"/>
      <c r="M44" s="561"/>
      <c r="N44" s="199"/>
    </row>
    <row r="45" spans="1:14" s="190" customFormat="1" ht="30" customHeight="1" x14ac:dyDescent="0.25">
      <c r="A45" s="324"/>
      <c r="B45" s="553" t="s">
        <v>399</v>
      </c>
      <c r="C45" s="554"/>
      <c r="D45" s="555" t="str">
        <f>CONCATENATE('INP60.MELD'!F2," ",'INP60.MELD'!F3)</f>
        <v>Operational data on non-resident enterprises in which you hold a majority interest</v>
      </c>
      <c r="E45" s="556"/>
      <c r="F45" s="556"/>
      <c r="G45" s="556"/>
      <c r="H45" s="556"/>
      <c r="I45" s="556"/>
      <c r="J45" s="556"/>
      <c r="K45" s="556"/>
      <c r="L45" s="556"/>
      <c r="M45" s="556"/>
      <c r="N45" s="557"/>
    </row>
    <row r="46" spans="1:14" s="190" customFormat="1" ht="20.149999999999999" hidden="1" customHeight="1" x14ac:dyDescent="0.25">
      <c r="A46" s="324"/>
      <c r="B46" s="279"/>
      <c r="C46" s="201"/>
      <c r="D46" s="197"/>
      <c r="E46" s="198"/>
      <c r="F46" s="198"/>
      <c r="G46" s="198"/>
      <c r="H46" s="198"/>
      <c r="I46" s="198"/>
      <c r="J46" s="198"/>
      <c r="K46" s="198"/>
      <c r="L46" s="198"/>
      <c r="M46" s="198"/>
      <c r="N46" s="199"/>
    </row>
    <row r="47" spans="1:14" s="47" customFormat="1" ht="20.149999999999999" hidden="1" customHeight="1" x14ac:dyDescent="0.25">
      <c r="A47" s="324"/>
      <c r="B47" s="279"/>
      <c r="C47" s="201"/>
      <c r="D47" s="197"/>
      <c r="E47" s="198"/>
      <c r="F47" s="198"/>
      <c r="G47" s="198"/>
      <c r="H47" s="198"/>
      <c r="I47" s="198"/>
      <c r="J47" s="198"/>
      <c r="K47" s="198"/>
      <c r="L47" s="198"/>
      <c r="M47" s="198"/>
      <c r="N47" s="199"/>
    </row>
    <row r="48" spans="1:14" s="47" customFormat="1" ht="20.149999999999999" hidden="1" customHeight="1" x14ac:dyDescent="0.25">
      <c r="A48" s="324"/>
      <c r="B48" s="279"/>
      <c r="C48" s="201"/>
      <c r="D48" s="197"/>
      <c r="E48" s="198"/>
      <c r="F48" s="198"/>
      <c r="G48" s="198"/>
      <c r="H48" s="198"/>
      <c r="I48" s="198"/>
      <c r="J48" s="198"/>
      <c r="K48" s="198"/>
      <c r="L48" s="198"/>
      <c r="M48" s="198"/>
      <c r="N48" s="199"/>
    </row>
    <row r="49" spans="1:14" s="47" customFormat="1" ht="20.149999999999999" hidden="1" customHeight="1" x14ac:dyDescent="0.25">
      <c r="A49" s="324"/>
      <c r="B49" s="279"/>
      <c r="C49" s="201"/>
      <c r="D49" s="197"/>
      <c r="E49" s="198"/>
      <c r="F49" s="198"/>
      <c r="G49" s="198"/>
      <c r="H49" s="198"/>
      <c r="I49" s="198"/>
      <c r="J49" s="198"/>
      <c r="K49" s="198"/>
      <c r="L49" s="198"/>
      <c r="M49" s="198"/>
      <c r="N49" s="199"/>
    </row>
    <row r="50" spans="1:14" s="47" customFormat="1" ht="20.149999999999999" hidden="1" customHeight="1" x14ac:dyDescent="0.25">
      <c r="A50" s="324"/>
      <c r="B50" s="279"/>
      <c r="C50" s="201"/>
      <c r="D50" s="197"/>
      <c r="E50" s="198"/>
      <c r="F50" s="198"/>
      <c r="G50" s="198"/>
      <c r="H50" s="198"/>
      <c r="I50" s="198"/>
      <c r="J50" s="198"/>
      <c r="K50" s="198"/>
      <c r="L50" s="198"/>
      <c r="M50" s="198"/>
      <c r="N50" s="199"/>
    </row>
    <row r="51" spans="1:14" s="47" customFormat="1" ht="20.149999999999999" hidden="1" customHeight="1" x14ac:dyDescent="0.25">
      <c r="A51" s="324"/>
      <c r="B51" s="279"/>
      <c r="C51" s="201"/>
      <c r="D51" s="197"/>
      <c r="E51" s="198"/>
      <c r="F51" s="198"/>
      <c r="G51" s="198"/>
      <c r="H51" s="198"/>
      <c r="I51" s="198"/>
      <c r="J51" s="198"/>
      <c r="K51" s="198"/>
      <c r="L51" s="198"/>
      <c r="M51" s="198"/>
      <c r="N51" s="199"/>
    </row>
    <row r="52" spans="1:14" s="47" customFormat="1" ht="20.149999999999999" hidden="1" customHeight="1" x14ac:dyDescent="0.25">
      <c r="A52" s="324"/>
      <c r="B52" s="279"/>
      <c r="C52" s="201"/>
      <c r="D52" s="197"/>
      <c r="E52" s="198"/>
      <c r="F52" s="198"/>
      <c r="G52" s="198"/>
      <c r="H52" s="198"/>
      <c r="I52" s="198"/>
      <c r="J52" s="198"/>
      <c r="K52" s="198"/>
      <c r="L52" s="198"/>
      <c r="M52" s="198"/>
      <c r="N52" s="199"/>
    </row>
    <row r="53" spans="1:14" s="47" customFormat="1" ht="20.149999999999999" hidden="1" customHeight="1" x14ac:dyDescent="0.25">
      <c r="A53" s="324"/>
      <c r="B53" s="279"/>
      <c r="C53" s="201"/>
      <c r="D53" s="197"/>
      <c r="E53" s="198"/>
      <c r="F53" s="198"/>
      <c r="G53" s="198"/>
      <c r="H53" s="198"/>
      <c r="I53" s="198"/>
      <c r="J53" s="198"/>
      <c r="K53" s="198"/>
      <c r="L53" s="198"/>
      <c r="M53" s="198"/>
      <c r="N53" s="199"/>
    </row>
    <row r="54" spans="1:14" s="47" customFormat="1" ht="20.149999999999999" hidden="1" customHeight="1" x14ac:dyDescent="0.25">
      <c r="A54" s="324"/>
      <c r="B54" s="279"/>
      <c r="C54" s="201"/>
      <c r="D54" s="197"/>
      <c r="E54" s="198"/>
      <c r="F54" s="198"/>
      <c r="G54" s="198"/>
      <c r="H54" s="198"/>
      <c r="I54" s="198"/>
      <c r="J54" s="198"/>
      <c r="K54" s="198"/>
      <c r="L54" s="198"/>
      <c r="M54" s="198"/>
      <c r="N54" s="199"/>
    </row>
    <row r="55" spans="1:14" ht="37.5" customHeight="1" x14ac:dyDescent="0.25">
      <c r="B55" s="202"/>
      <c r="C55" s="203"/>
      <c r="D55" s="562" t="s">
        <v>454</v>
      </c>
      <c r="E55" s="563"/>
      <c r="F55" s="725" t="s">
        <v>455</v>
      </c>
      <c r="G55" s="725"/>
      <c r="H55" s="725"/>
      <c r="I55" s="725"/>
      <c r="J55" s="725"/>
      <c r="K55" s="725"/>
      <c r="L55" s="725"/>
      <c r="M55" s="725"/>
      <c r="N55" s="726"/>
    </row>
    <row r="56" spans="1:14" ht="22.5" customHeight="1" x14ac:dyDescent="0.25">
      <c r="B56" s="747" t="s">
        <v>390</v>
      </c>
      <c r="C56" s="748"/>
      <c r="D56" s="278" t="s">
        <v>456</v>
      </c>
      <c r="E56" s="486"/>
      <c r="F56" s="280"/>
      <c r="G56" s="280"/>
      <c r="H56" s="280"/>
      <c r="I56" s="280"/>
      <c r="J56" s="280"/>
      <c r="K56" s="280"/>
      <c r="L56" s="280"/>
      <c r="M56" s="280"/>
      <c r="N56" s="281"/>
    </row>
    <row r="57" spans="1:14" ht="30.75" customHeight="1" x14ac:dyDescent="0.25">
      <c r="B57" s="188"/>
      <c r="C57" s="200"/>
      <c r="D57" s="732" t="s">
        <v>457</v>
      </c>
      <c r="E57" s="731"/>
      <c r="F57" s="731"/>
      <c r="G57" s="751" t="s">
        <v>458</v>
      </c>
      <c r="H57" s="751"/>
      <c r="I57" s="751"/>
      <c r="J57" s="751"/>
      <c r="K57" s="751"/>
      <c r="L57" s="751"/>
      <c r="M57" s="15"/>
      <c r="N57" s="282"/>
    </row>
    <row r="58" spans="1:14" ht="12.75" customHeight="1" x14ac:dyDescent="0.25">
      <c r="B58" s="188"/>
      <c r="C58" s="200"/>
      <c r="D58" s="486"/>
      <c r="E58" s="486"/>
      <c r="F58" s="486"/>
      <c r="G58" s="486"/>
      <c r="H58" s="486"/>
      <c r="I58" s="486"/>
      <c r="J58" s="486"/>
      <c r="K58" s="486"/>
      <c r="L58" s="486"/>
      <c r="M58" s="283"/>
      <c r="N58" s="284"/>
    </row>
    <row r="59" spans="1:14" s="276" customFormat="1" ht="16.5" customHeight="1" x14ac:dyDescent="0.25">
      <c r="A59" s="324"/>
      <c r="B59" s="277"/>
      <c r="C59" s="200"/>
      <c r="D59" s="728" t="s">
        <v>459</v>
      </c>
      <c r="E59" s="729"/>
      <c r="F59" s="729"/>
      <c r="G59" s="486"/>
      <c r="H59" s="751"/>
      <c r="I59" s="751"/>
      <c r="J59" s="751"/>
      <c r="K59" s="751"/>
      <c r="L59" s="751"/>
      <c r="M59" s="751"/>
      <c r="N59" s="755"/>
    </row>
    <row r="60" spans="1:14" s="276" customFormat="1" ht="16.5" customHeight="1" x14ac:dyDescent="0.25">
      <c r="A60" s="324"/>
      <c r="B60" s="277"/>
      <c r="C60" s="200"/>
      <c r="D60" s="730" t="s">
        <v>1235</v>
      </c>
      <c r="E60" s="731"/>
      <c r="F60" s="731"/>
      <c r="G60" s="731"/>
      <c r="H60" s="275"/>
      <c r="I60" s="275"/>
      <c r="J60" s="275"/>
      <c r="K60" s="275"/>
      <c r="L60" s="275"/>
      <c r="M60" s="371"/>
      <c r="N60" s="187"/>
    </row>
    <row r="61" spans="1:14" x14ac:dyDescent="0.25">
      <c r="B61" s="202"/>
      <c r="C61" s="203"/>
      <c r="D61" s="375"/>
      <c r="E61" s="130"/>
      <c r="F61" s="130"/>
      <c r="G61" s="130"/>
      <c r="H61" s="130"/>
      <c r="I61" s="130"/>
      <c r="J61" s="130"/>
      <c r="K61" s="130"/>
      <c r="L61" s="130"/>
      <c r="M61" s="130"/>
      <c r="N61" s="131"/>
    </row>
    <row r="62" spans="1:14" ht="30.75" customHeight="1" x14ac:dyDescent="0.25">
      <c r="B62" s="733" t="s">
        <v>392</v>
      </c>
      <c r="C62" s="734"/>
      <c r="D62" s="724" t="s">
        <v>460</v>
      </c>
      <c r="E62" s="725"/>
      <c r="F62" s="725"/>
      <c r="G62" s="725"/>
      <c r="H62" s="725"/>
      <c r="I62" s="725"/>
      <c r="J62" s="725"/>
      <c r="K62" s="725"/>
      <c r="L62" s="725"/>
      <c r="M62" s="725"/>
      <c r="N62" s="726"/>
    </row>
    <row r="63" spans="1:14" s="272" customFormat="1" ht="30.75" customHeight="1" x14ac:dyDescent="0.25">
      <c r="A63" s="324"/>
      <c r="B63" s="733" t="s">
        <v>391</v>
      </c>
      <c r="C63" s="734"/>
      <c r="D63" s="724" t="s">
        <v>461</v>
      </c>
      <c r="E63" s="725"/>
      <c r="F63" s="725"/>
      <c r="G63" s="725"/>
      <c r="H63" s="725"/>
      <c r="I63" s="725"/>
      <c r="J63" s="725"/>
      <c r="K63" s="725"/>
      <c r="L63" s="725"/>
      <c r="M63" s="725"/>
      <c r="N63" s="726"/>
    </row>
    <row r="64" spans="1:14" s="47" customFormat="1" ht="25" customHeight="1" x14ac:dyDescent="0.3">
      <c r="A64" s="324"/>
      <c r="B64" s="735"/>
      <c r="C64" s="735"/>
    </row>
    <row r="65" spans="1:14" s="47" customFormat="1" ht="18" customHeight="1" x14ac:dyDescent="0.35">
      <c r="A65" s="324"/>
      <c r="B65" s="2" t="s">
        <v>463</v>
      </c>
      <c r="C65" s="486"/>
      <c r="D65" s="486"/>
      <c r="E65" s="486"/>
      <c r="F65" s="486"/>
      <c r="G65" s="486"/>
      <c r="H65" s="486"/>
      <c r="I65" s="486"/>
      <c r="J65" s="486"/>
      <c r="K65" s="486"/>
      <c r="L65" s="486"/>
      <c r="M65" s="486"/>
      <c r="N65" s="486"/>
    </row>
    <row r="66" spans="1:14" s="47" customFormat="1" ht="40.5" customHeight="1" x14ac:dyDescent="0.25">
      <c r="A66" s="324"/>
      <c r="B66" s="714" t="s">
        <v>464</v>
      </c>
      <c r="C66" s="714"/>
      <c r="D66" s="714"/>
      <c r="E66" s="714"/>
      <c r="F66" s="714"/>
      <c r="G66" s="714"/>
      <c r="H66" s="714"/>
      <c r="I66" s="714"/>
      <c r="J66" s="714"/>
      <c r="K66" s="714"/>
      <c r="L66" s="714"/>
      <c r="M66" s="714"/>
      <c r="N66" s="714"/>
    </row>
    <row r="67" spans="1:14" s="47" customFormat="1" ht="42" customHeight="1" x14ac:dyDescent="0.25">
      <c r="A67" s="324"/>
      <c r="B67" s="727" t="s">
        <v>465</v>
      </c>
      <c r="C67" s="727"/>
      <c r="D67" s="727"/>
      <c r="E67" s="727"/>
      <c r="F67" s="727"/>
      <c r="G67" s="727"/>
      <c r="H67" s="727"/>
      <c r="I67" s="727"/>
      <c r="J67" s="727"/>
      <c r="K67" s="727"/>
      <c r="L67" s="727"/>
      <c r="M67" s="727"/>
      <c r="N67" s="727"/>
    </row>
    <row r="68" spans="1:14" s="175" customFormat="1" ht="25" customHeight="1" x14ac:dyDescent="0.25">
      <c r="A68" s="319"/>
      <c r="B68" s="636"/>
      <c r="C68" s="636"/>
      <c r="D68" s="636"/>
      <c r="E68" s="636"/>
      <c r="F68" s="636"/>
      <c r="G68" s="636"/>
      <c r="H68" s="636"/>
      <c r="I68" s="636"/>
      <c r="J68" s="636"/>
      <c r="K68" s="636"/>
      <c r="L68" s="636"/>
      <c r="M68" s="636"/>
      <c r="N68" s="636"/>
    </row>
    <row r="69" spans="1:14" s="175" customFormat="1" hidden="1" x14ac:dyDescent="0.25">
      <c r="A69" s="319"/>
      <c r="B69" s="623"/>
      <c r="C69" s="623"/>
      <c r="D69" s="623"/>
      <c r="E69" s="623"/>
      <c r="F69" s="623"/>
      <c r="G69" s="623"/>
      <c r="H69" s="623"/>
      <c r="I69" s="623"/>
      <c r="J69" s="623"/>
      <c r="K69" s="623"/>
      <c r="L69" s="623"/>
      <c r="M69" s="623"/>
      <c r="N69" s="623"/>
    </row>
    <row r="70" spans="1:14" s="175" customFormat="1" hidden="1" x14ac:dyDescent="0.25">
      <c r="A70" s="319"/>
    </row>
    <row r="71" spans="1:14" s="175" customFormat="1" hidden="1" x14ac:dyDescent="0.25">
      <c r="A71" s="319"/>
      <c r="B71" s="636"/>
      <c r="C71" s="636"/>
      <c r="D71" s="636"/>
      <c r="E71" s="636"/>
      <c r="F71" s="636"/>
      <c r="G71" s="636"/>
      <c r="H71" s="636"/>
      <c r="I71" s="636"/>
      <c r="J71" s="636"/>
      <c r="K71" s="636"/>
      <c r="L71" s="636"/>
      <c r="M71" s="636"/>
      <c r="N71" s="636"/>
    </row>
    <row r="72" spans="1:14" s="175" customFormat="1" hidden="1" x14ac:dyDescent="0.25">
      <c r="A72" s="319"/>
    </row>
    <row r="73" spans="1:14" s="175" customFormat="1" hidden="1" x14ac:dyDescent="0.25">
      <c r="A73" s="319"/>
    </row>
    <row r="74" spans="1:14" s="175" customFormat="1" hidden="1" x14ac:dyDescent="0.25">
      <c r="A74" s="319"/>
    </row>
    <row r="75" spans="1:14" s="175" customFormat="1" hidden="1" x14ac:dyDescent="0.25">
      <c r="A75" s="319"/>
    </row>
    <row r="76" spans="1:14" s="175" customFormat="1" hidden="1" x14ac:dyDescent="0.25">
      <c r="A76" s="319"/>
    </row>
    <row r="77" spans="1:14" s="175" customFormat="1" hidden="1" x14ac:dyDescent="0.25">
      <c r="A77" s="319"/>
    </row>
    <row r="78" spans="1:14" s="175" customFormat="1" hidden="1" x14ac:dyDescent="0.25">
      <c r="A78" s="319"/>
      <c r="B78" s="636"/>
      <c r="C78" s="636"/>
      <c r="D78" s="636"/>
      <c r="E78" s="636"/>
      <c r="F78" s="636"/>
      <c r="G78" s="636"/>
      <c r="H78" s="636"/>
      <c r="I78" s="636"/>
      <c r="J78" s="636"/>
      <c r="K78" s="636"/>
      <c r="L78" s="636"/>
      <c r="M78" s="636"/>
      <c r="N78" s="636"/>
    </row>
    <row r="79" spans="1:14" s="175" customFormat="1" hidden="1" x14ac:dyDescent="0.25">
      <c r="A79" s="319"/>
      <c r="B79" s="623"/>
      <c r="C79" s="623"/>
      <c r="D79" s="623"/>
      <c r="E79" s="623"/>
      <c r="F79" s="623"/>
      <c r="G79" s="623"/>
      <c r="H79" s="623"/>
      <c r="I79" s="623"/>
      <c r="J79" s="623"/>
      <c r="K79" s="623"/>
      <c r="L79" s="623"/>
      <c r="M79" s="623"/>
      <c r="N79" s="623"/>
    </row>
    <row r="80" spans="1:14" s="47" customFormat="1" ht="18" customHeight="1" x14ac:dyDescent="0.35">
      <c r="A80" s="324"/>
      <c r="B80" s="2" t="s">
        <v>466</v>
      </c>
      <c r="C80" s="486"/>
      <c r="D80" s="486"/>
      <c r="E80" s="486"/>
      <c r="F80" s="486"/>
      <c r="G80" s="486"/>
      <c r="H80" s="486"/>
      <c r="I80" s="486"/>
      <c r="J80" s="486"/>
      <c r="K80" s="486"/>
      <c r="L80" s="486"/>
      <c r="M80" s="486"/>
      <c r="N80" s="486"/>
    </row>
    <row r="81" spans="1:26" s="47" customFormat="1" ht="30.75" customHeight="1" x14ac:dyDescent="0.25">
      <c r="A81" s="324"/>
      <c r="B81" s="714" t="s">
        <v>467</v>
      </c>
      <c r="C81" s="714"/>
      <c r="D81" s="714"/>
      <c r="E81" s="714"/>
      <c r="F81" s="714"/>
      <c r="G81" s="714"/>
      <c r="H81" s="714"/>
      <c r="I81" s="714"/>
      <c r="J81" s="714"/>
      <c r="K81" s="714"/>
      <c r="L81" s="714"/>
      <c r="M81" s="714"/>
      <c r="N81" s="714"/>
      <c r="Q81" s="324"/>
      <c r="R81" s="324"/>
      <c r="S81" s="324"/>
      <c r="T81" s="324"/>
      <c r="U81" s="324"/>
      <c r="V81" s="324"/>
      <c r="W81" s="324"/>
      <c r="X81" s="324"/>
      <c r="Y81" s="324"/>
      <c r="Z81" s="324"/>
    </row>
    <row r="82" spans="1:26" s="47" customFormat="1" ht="27.75" customHeight="1" x14ac:dyDescent="0.25">
      <c r="A82" s="324"/>
      <c r="B82" s="714" t="s">
        <v>468</v>
      </c>
      <c r="C82" s="714"/>
      <c r="D82" s="714"/>
      <c r="E82" s="714"/>
      <c r="F82" s="714"/>
      <c r="G82" s="714"/>
      <c r="H82" s="714"/>
      <c r="I82" s="714"/>
      <c r="J82" s="714"/>
      <c r="K82" s="714"/>
      <c r="L82" s="714"/>
      <c r="M82" s="714"/>
      <c r="N82" s="714"/>
      <c r="Q82" s="687"/>
      <c r="R82" s="687"/>
      <c r="S82" s="687"/>
      <c r="T82" s="687"/>
      <c r="U82" s="687"/>
      <c r="V82" s="687"/>
      <c r="W82" s="687"/>
      <c r="X82" s="687"/>
      <c r="Y82" s="687"/>
      <c r="Z82" s="687"/>
    </row>
    <row r="83" spans="1:26" s="133" customFormat="1" ht="27.75" customHeight="1" x14ac:dyDescent="0.25">
      <c r="A83" s="324"/>
      <c r="B83" s="717" t="s">
        <v>469</v>
      </c>
      <c r="C83" s="717"/>
      <c r="D83" s="717"/>
      <c r="E83" s="717"/>
      <c r="F83" s="717"/>
      <c r="G83" s="717"/>
      <c r="H83" s="717"/>
      <c r="I83" s="717"/>
      <c r="J83" s="717"/>
      <c r="K83" s="717"/>
      <c r="L83" s="717"/>
      <c r="M83" s="484"/>
      <c r="N83" s="484"/>
    </row>
    <row r="84" spans="1:26" s="47" customFormat="1" ht="14" x14ac:dyDescent="0.3">
      <c r="A84" s="324"/>
      <c r="B84" s="20"/>
    </row>
    <row r="85" spans="1:26" s="47" customFormat="1" ht="13" x14ac:dyDescent="0.3">
      <c r="A85" s="324"/>
      <c r="B85" s="689" t="s">
        <v>470</v>
      </c>
      <c r="E85" s="10"/>
      <c r="G85" s="121" t="s">
        <v>475</v>
      </c>
    </row>
    <row r="86" spans="1:26" s="47" customFormat="1" ht="13" x14ac:dyDescent="0.3">
      <c r="A86" s="324"/>
      <c r="B86" s="689"/>
      <c r="G86" s="121"/>
    </row>
    <row r="87" spans="1:26" s="47" customFormat="1" ht="13.5" thickBot="1" x14ac:dyDescent="0.35">
      <c r="A87" s="324"/>
      <c r="B87" s="689" t="s">
        <v>471</v>
      </c>
      <c r="E87" s="55"/>
      <c r="G87" s="121" t="s">
        <v>476</v>
      </c>
    </row>
    <row r="88" spans="1:26" s="47" customFormat="1" ht="13.5" thickTop="1" x14ac:dyDescent="0.3">
      <c r="A88" s="324"/>
      <c r="B88" s="689"/>
      <c r="G88" s="121"/>
    </row>
    <row r="89" spans="1:26" s="47" customFormat="1" ht="13" x14ac:dyDescent="0.3">
      <c r="A89" s="324"/>
      <c r="B89" s="689" t="s">
        <v>472</v>
      </c>
      <c r="C89" s="272"/>
      <c r="D89" s="272"/>
      <c r="E89" s="274"/>
      <c r="F89" s="272"/>
      <c r="G89" s="121" t="s">
        <v>476</v>
      </c>
      <c r="H89" s="272"/>
    </row>
    <row r="90" spans="1:26" s="47" customFormat="1" x14ac:dyDescent="0.25">
      <c r="A90" s="324"/>
      <c r="B90" s="689"/>
    </row>
    <row r="91" spans="1:26" s="272" customFormat="1" x14ac:dyDescent="0.25">
      <c r="A91" s="324"/>
      <c r="B91" s="689" t="s">
        <v>473</v>
      </c>
      <c r="E91" s="255"/>
    </row>
    <row r="92" spans="1:26" s="272" customFormat="1" x14ac:dyDescent="0.25">
      <c r="A92" s="324"/>
      <c r="B92" s="689"/>
    </row>
    <row r="93" spans="1:26" s="47" customFormat="1" ht="13" x14ac:dyDescent="0.25">
      <c r="A93" s="324"/>
      <c r="B93" s="689" t="s">
        <v>474</v>
      </c>
      <c r="E93" s="120"/>
    </row>
    <row r="94" spans="1:26" s="47" customFormat="1" ht="14" x14ac:dyDescent="0.3">
      <c r="A94" s="324"/>
      <c r="B94" s="20"/>
    </row>
    <row r="95" spans="1:26" s="47" customFormat="1" ht="14" x14ac:dyDescent="0.3">
      <c r="A95" s="324"/>
      <c r="B95" s="20"/>
    </row>
    <row r="96" spans="1:26" s="47" customFormat="1" ht="14.5" x14ac:dyDescent="0.35">
      <c r="A96" s="324"/>
      <c r="B96" s="116" t="s">
        <v>477</v>
      </c>
      <c r="C96" s="486"/>
      <c r="D96" s="486"/>
      <c r="E96" s="486"/>
      <c r="F96" s="486"/>
      <c r="G96" s="486"/>
      <c r="H96" s="486"/>
      <c r="I96" s="486"/>
      <c r="J96" s="486"/>
      <c r="K96" s="486"/>
      <c r="L96" s="486"/>
      <c r="M96" s="486"/>
      <c r="N96" s="486"/>
    </row>
    <row r="97" spans="1:14" s="47" customFormat="1" ht="42.75" customHeight="1" x14ac:dyDescent="0.25">
      <c r="A97" s="324"/>
      <c r="B97" s="736" t="s">
        <v>1194</v>
      </c>
      <c r="C97" s="736"/>
      <c r="D97" s="736"/>
      <c r="E97" s="736"/>
      <c r="F97" s="736"/>
      <c r="G97" s="736"/>
      <c r="H97" s="736"/>
      <c r="I97" s="736"/>
      <c r="J97" s="736"/>
      <c r="K97" s="736"/>
      <c r="L97" s="736"/>
      <c r="M97" s="736"/>
      <c r="N97" s="736"/>
    </row>
    <row r="98" spans="1:14" s="47" customFormat="1" ht="14" x14ac:dyDescent="0.3">
      <c r="A98" s="324"/>
      <c r="B98" s="20"/>
    </row>
    <row r="99" spans="1:14" s="47" customFormat="1" ht="26" x14ac:dyDescent="0.3">
      <c r="A99" s="324"/>
      <c r="B99" s="20"/>
      <c r="C99" s="57" t="s">
        <v>478</v>
      </c>
      <c r="D99" s="739" t="s">
        <v>479</v>
      </c>
      <c r="E99" s="740"/>
      <c r="F99" s="740"/>
      <c r="G99" s="741"/>
    </row>
    <row r="100" spans="1:14" s="47" customFormat="1" ht="14" x14ac:dyDescent="0.3">
      <c r="A100" s="324"/>
      <c r="B100" s="20"/>
      <c r="C100" s="95" t="s">
        <v>480</v>
      </c>
      <c r="D100" s="742"/>
      <c r="E100" s="742"/>
      <c r="F100" s="742"/>
      <c r="G100" s="742"/>
    </row>
    <row r="101" spans="1:14" s="47" customFormat="1" ht="14" x14ac:dyDescent="0.3">
      <c r="A101" s="324"/>
      <c r="B101" s="20"/>
    </row>
    <row r="102" spans="1:14" s="47" customFormat="1" ht="14.25" customHeight="1" x14ac:dyDescent="0.3">
      <c r="A102" s="324"/>
      <c r="B102" s="20"/>
    </row>
    <row r="103" spans="1:14" s="47" customFormat="1" ht="42" customHeight="1" x14ac:dyDescent="0.25">
      <c r="A103" s="324"/>
      <c r="B103" s="736" t="s">
        <v>481</v>
      </c>
      <c r="C103" s="736"/>
      <c r="D103" s="736"/>
      <c r="E103" s="736"/>
      <c r="F103" s="736"/>
      <c r="G103" s="736"/>
      <c r="H103" s="736"/>
      <c r="I103" s="736"/>
      <c r="J103" s="736"/>
      <c r="K103" s="736"/>
      <c r="L103" s="736"/>
      <c r="M103" s="736"/>
      <c r="N103" s="736"/>
    </row>
    <row r="104" spans="1:14" s="47" customFormat="1" ht="14" x14ac:dyDescent="0.3">
      <c r="A104" s="324"/>
      <c r="B104" s="20"/>
    </row>
    <row r="105" spans="1:14" s="47" customFormat="1" x14ac:dyDescent="0.25">
      <c r="A105" s="324"/>
      <c r="B105" s="175" t="s">
        <v>482</v>
      </c>
      <c r="C105" s="486"/>
      <c r="D105" s="715" t="s">
        <v>483</v>
      </c>
      <c r="E105" s="715"/>
      <c r="F105" s="716"/>
      <c r="G105" s="117" t="s">
        <v>7</v>
      </c>
      <c r="H105" s="5">
        <v>5</v>
      </c>
    </row>
    <row r="106" spans="1:14" s="47" customFormat="1" ht="25" customHeight="1" x14ac:dyDescent="0.3">
      <c r="A106" s="324"/>
      <c r="B106" s="20"/>
    </row>
    <row r="107" spans="1:14" s="47" customFormat="1" ht="17.5" x14ac:dyDescent="0.35">
      <c r="A107" s="324"/>
      <c r="B107" s="744" t="s">
        <v>484</v>
      </c>
      <c r="C107" s="744"/>
      <c r="D107" s="744"/>
      <c r="E107" s="744"/>
      <c r="F107" s="744"/>
      <c r="G107" s="744"/>
      <c r="H107" s="744"/>
      <c r="I107" s="744"/>
      <c r="J107" s="486"/>
      <c r="K107" s="486"/>
      <c r="L107" s="486"/>
      <c r="M107" s="486"/>
      <c r="N107" s="486"/>
    </row>
    <row r="108" spans="1:14" s="47" customFormat="1" ht="120" customHeight="1" x14ac:dyDescent="0.25">
      <c r="A108" s="324"/>
      <c r="B108" s="714" t="s">
        <v>1195</v>
      </c>
      <c r="C108" s="714"/>
      <c r="D108" s="714"/>
      <c r="E108" s="714"/>
      <c r="F108" s="714"/>
      <c r="G108" s="714"/>
      <c r="H108" s="714"/>
      <c r="I108" s="714"/>
      <c r="J108" s="714"/>
      <c r="K108" s="714"/>
      <c r="L108" s="714"/>
      <c r="M108" s="714"/>
      <c r="N108" s="714"/>
    </row>
    <row r="109" spans="1:14" s="47" customFormat="1" x14ac:dyDescent="0.25">
      <c r="A109" s="324"/>
      <c r="B109" s="175" t="s">
        <v>482</v>
      </c>
      <c r="C109" s="486"/>
      <c r="D109" s="486"/>
      <c r="E109" s="486"/>
      <c r="F109" s="486"/>
      <c r="G109" s="486"/>
      <c r="H109" s="486"/>
      <c r="I109" s="486"/>
      <c r="J109" s="486"/>
      <c r="K109" s="486"/>
    </row>
    <row r="110" spans="1:14" s="47" customFormat="1" ht="13" x14ac:dyDescent="0.3">
      <c r="A110" s="324"/>
      <c r="B110" s="122" t="s">
        <v>485</v>
      </c>
      <c r="C110" s="486"/>
      <c r="D110" s="486"/>
      <c r="E110" s="486"/>
      <c r="F110" s="243"/>
      <c r="G110" s="486"/>
      <c r="H110" s="486"/>
      <c r="I110" s="486"/>
      <c r="J110" s="486"/>
      <c r="K110" s="486"/>
    </row>
    <row r="111" spans="1:14" s="47" customFormat="1" ht="13" x14ac:dyDescent="0.25">
      <c r="A111" s="324"/>
      <c r="B111" s="89" t="s">
        <v>486</v>
      </c>
      <c r="C111" s="89"/>
      <c r="D111" s="89"/>
      <c r="E111" s="89"/>
      <c r="F111" s="89"/>
      <c r="G111" s="129"/>
      <c r="H111" s="158" t="s">
        <v>487</v>
      </c>
      <c r="I111" s="158"/>
      <c r="J111" s="158"/>
      <c r="K111" s="158"/>
    </row>
    <row r="112" spans="1:14" s="47" customFormat="1" ht="13" x14ac:dyDescent="0.25">
      <c r="A112" s="324"/>
      <c r="B112" s="124" t="s">
        <v>488</v>
      </c>
      <c r="C112" s="124"/>
      <c r="D112" s="124"/>
      <c r="E112" s="124"/>
      <c r="F112" s="124"/>
      <c r="G112" s="129"/>
      <c r="H112" s="158"/>
      <c r="I112" s="158" t="s">
        <v>489</v>
      </c>
      <c r="J112" s="158"/>
      <c r="K112" s="158"/>
    </row>
    <row r="113" spans="1:14" s="242" customFormat="1" x14ac:dyDescent="0.25">
      <c r="A113" s="324"/>
    </row>
    <row r="114" spans="1:14" s="47" customFormat="1" ht="14" x14ac:dyDescent="0.3">
      <c r="A114" s="324"/>
      <c r="B114" s="20"/>
    </row>
    <row r="115" spans="1:14" s="47" customFormat="1" ht="17.5" x14ac:dyDescent="0.35">
      <c r="A115" s="324"/>
      <c r="B115" s="2" t="s">
        <v>1060</v>
      </c>
      <c r="C115" s="133"/>
      <c r="D115" s="133"/>
      <c r="E115" s="133"/>
      <c r="F115" s="133"/>
      <c r="G115" s="133"/>
      <c r="H115" s="133"/>
      <c r="I115" s="133"/>
      <c r="J115" s="133"/>
      <c r="K115" s="133"/>
    </row>
    <row r="116" spans="1:14" s="47" customFormat="1" x14ac:dyDescent="0.25">
      <c r="A116" s="324"/>
      <c r="B116" s="128"/>
      <c r="C116" s="133"/>
      <c r="D116" s="133"/>
      <c r="E116" s="133"/>
      <c r="F116" s="133"/>
      <c r="G116" s="133"/>
      <c r="H116" s="133"/>
      <c r="I116" s="133"/>
      <c r="J116" s="133"/>
      <c r="K116" s="133"/>
    </row>
    <row r="117" spans="1:14" s="47" customFormat="1" ht="12.75" customHeight="1" x14ac:dyDescent="0.25">
      <c r="A117" s="324"/>
      <c r="B117" s="714" t="s">
        <v>1061</v>
      </c>
      <c r="C117" s="714"/>
      <c r="D117" s="714"/>
      <c r="E117" s="714"/>
      <c r="F117" s="714"/>
      <c r="G117" s="714"/>
      <c r="H117" s="714"/>
      <c r="I117" s="714"/>
      <c r="J117" s="714"/>
      <c r="K117" s="714"/>
      <c r="L117" s="714"/>
      <c r="M117" s="714"/>
      <c r="N117" s="714"/>
    </row>
    <row r="118" spans="1:14" x14ac:dyDescent="0.25">
      <c r="B118" s="548"/>
      <c r="C118" s="548"/>
      <c r="D118" s="548"/>
      <c r="E118" s="548"/>
      <c r="F118" s="548"/>
      <c r="G118" s="548"/>
      <c r="H118" s="548"/>
      <c r="I118" s="548"/>
      <c r="J118" s="548"/>
      <c r="K118" s="548"/>
      <c r="L118" s="548"/>
      <c r="M118" s="548"/>
      <c r="N118" s="548"/>
    </row>
    <row r="119" spans="1:14" x14ac:dyDescent="0.25">
      <c r="B119" s="548"/>
      <c r="C119" s="548"/>
      <c r="D119" s="548"/>
      <c r="E119" s="548"/>
      <c r="F119" s="548"/>
      <c r="G119" s="548"/>
      <c r="H119" s="548"/>
      <c r="I119" s="548"/>
      <c r="J119" s="548"/>
      <c r="K119" s="548"/>
      <c r="L119" s="548"/>
      <c r="M119" s="548"/>
      <c r="N119" s="548"/>
    </row>
    <row r="120" spans="1:14" x14ac:dyDescent="0.25">
      <c r="B120" s="743" t="s">
        <v>378</v>
      </c>
      <c r="C120" s="743"/>
      <c r="D120" s="743"/>
      <c r="E120" s="548"/>
      <c r="F120" s="548"/>
      <c r="G120" s="548"/>
      <c r="H120" s="548"/>
      <c r="I120" s="548"/>
      <c r="J120" s="548"/>
      <c r="K120" s="548"/>
      <c r="L120" s="548"/>
      <c r="M120" s="548"/>
      <c r="N120" s="548"/>
    </row>
    <row r="121" spans="1:14" x14ac:dyDescent="0.25">
      <c r="B121" s="133"/>
      <c r="C121" s="133"/>
      <c r="D121" s="133"/>
      <c r="E121" s="133"/>
      <c r="F121" s="133"/>
      <c r="G121" s="133"/>
      <c r="H121" s="133"/>
      <c r="I121" s="133"/>
      <c r="J121" s="133"/>
      <c r="K121" s="133"/>
    </row>
    <row r="122" spans="1:14" x14ac:dyDescent="0.25">
      <c r="B122" s="133"/>
      <c r="C122" s="133"/>
      <c r="D122" s="133"/>
      <c r="E122" s="133"/>
      <c r="F122" s="133"/>
      <c r="G122" s="133"/>
      <c r="H122" s="133"/>
      <c r="I122" s="133"/>
      <c r="J122" s="133"/>
      <c r="K122" s="133"/>
    </row>
    <row r="123" spans="1:14" x14ac:dyDescent="0.25">
      <c r="B123" s="136"/>
      <c r="C123" s="133"/>
      <c r="D123" s="133"/>
      <c r="E123" s="133"/>
      <c r="F123" s="133"/>
      <c r="G123" s="133"/>
      <c r="H123" s="133"/>
      <c r="I123" s="133"/>
      <c r="J123" s="133"/>
      <c r="K123" s="133"/>
    </row>
    <row r="124" spans="1:14" x14ac:dyDescent="0.25">
      <c r="B124" s="133"/>
      <c r="C124" s="136"/>
      <c r="D124" s="133"/>
      <c r="E124" s="133"/>
      <c r="F124" s="133"/>
      <c r="G124" s="133"/>
      <c r="H124" s="133"/>
      <c r="I124" s="133"/>
      <c r="J124" s="133"/>
      <c r="K124" s="133"/>
    </row>
    <row r="125" spans="1:14" x14ac:dyDescent="0.25">
      <c r="B125" s="133"/>
      <c r="C125" s="133"/>
      <c r="D125" s="136"/>
      <c r="E125" s="133"/>
      <c r="F125" s="133"/>
      <c r="G125" s="133"/>
      <c r="H125" s="133"/>
      <c r="I125" s="133"/>
      <c r="J125" s="133"/>
      <c r="K125" s="133"/>
    </row>
    <row r="126" spans="1:14" x14ac:dyDescent="0.25">
      <c r="B126" s="133"/>
      <c r="C126" s="133"/>
      <c r="D126" s="133"/>
      <c r="E126" s="136"/>
      <c r="F126" s="133"/>
      <c r="G126" s="133"/>
      <c r="H126" s="133"/>
      <c r="I126" s="133"/>
      <c r="J126" s="133"/>
      <c r="K126" s="133"/>
    </row>
    <row r="127" spans="1:14" x14ac:dyDescent="0.25">
      <c r="B127" s="133"/>
      <c r="C127" s="133"/>
      <c r="D127" s="133"/>
      <c r="E127" s="133"/>
      <c r="F127" s="133"/>
      <c r="G127" s="133"/>
      <c r="H127" s="133"/>
      <c r="I127" s="133"/>
      <c r="J127" s="133"/>
      <c r="K127" s="133"/>
    </row>
    <row r="128" spans="1:14" x14ac:dyDescent="0.25">
      <c r="B128" s="133"/>
      <c r="C128" s="133"/>
      <c r="D128" s="133"/>
      <c r="E128" s="133"/>
      <c r="F128" s="133"/>
      <c r="G128" s="133"/>
      <c r="H128" s="133"/>
      <c r="I128" s="133"/>
      <c r="J128" s="133"/>
      <c r="K128" s="133"/>
    </row>
    <row r="129" spans="2:11" x14ac:dyDescent="0.25">
      <c r="B129" s="737"/>
      <c r="C129" s="738"/>
      <c r="D129" s="738"/>
      <c r="E129" s="738"/>
      <c r="F129" s="738"/>
      <c r="G129" s="738"/>
      <c r="H129" s="738"/>
      <c r="I129" s="133"/>
      <c r="J129" s="133"/>
      <c r="K129" s="133"/>
    </row>
  </sheetData>
  <sheetProtection sheet="1" objects="1" scenarios="1"/>
  <autoFilter ref="C99:G100" xr:uid="{00000000-0009-0000-0000-000000000000}">
    <filterColumn colId="1" showButton="0"/>
    <filterColumn colId="2" showButton="0"/>
    <filterColumn colId="3" showButton="0"/>
  </autoFilter>
  <mergeCells count="56">
    <mergeCell ref="E5:K5"/>
    <mergeCell ref="E6:K6"/>
    <mergeCell ref="B24:N24"/>
    <mergeCell ref="D32:N32"/>
    <mergeCell ref="B34:C34"/>
    <mergeCell ref="B26:N26"/>
    <mergeCell ref="B16:E16"/>
    <mergeCell ref="B33:C33"/>
    <mergeCell ref="D34:N34"/>
    <mergeCell ref="D33:N33"/>
    <mergeCell ref="B18:E18"/>
    <mergeCell ref="B13:E13"/>
    <mergeCell ref="B10:N10"/>
    <mergeCell ref="B12:E12"/>
    <mergeCell ref="B15:E15"/>
    <mergeCell ref="E27:G27"/>
    <mergeCell ref="B14:E14"/>
    <mergeCell ref="B23:J23"/>
    <mergeCell ref="B22:N22"/>
    <mergeCell ref="H59:N59"/>
    <mergeCell ref="B32:C32"/>
    <mergeCell ref="B17:G17"/>
    <mergeCell ref="B35:C35"/>
    <mergeCell ref="D62:N62"/>
    <mergeCell ref="B62:C62"/>
    <mergeCell ref="B36:C36"/>
    <mergeCell ref="B37:C37"/>
    <mergeCell ref="B56:C56"/>
    <mergeCell ref="B38:C38"/>
    <mergeCell ref="G57:L57"/>
    <mergeCell ref="D36:N36"/>
    <mergeCell ref="D37:N37"/>
    <mergeCell ref="B129:H129"/>
    <mergeCell ref="D99:G99"/>
    <mergeCell ref="D100:G100"/>
    <mergeCell ref="B97:N97"/>
    <mergeCell ref="B108:N108"/>
    <mergeCell ref="B120:D120"/>
    <mergeCell ref="B107:I107"/>
    <mergeCell ref="B117:N117"/>
    <mergeCell ref="B82:N82"/>
    <mergeCell ref="D105:F105"/>
    <mergeCell ref="B83:L83"/>
    <mergeCell ref="D35:N35"/>
    <mergeCell ref="D38:N38"/>
    <mergeCell ref="D63:N63"/>
    <mergeCell ref="B67:N67"/>
    <mergeCell ref="D59:F59"/>
    <mergeCell ref="D60:G60"/>
    <mergeCell ref="F55:N55"/>
    <mergeCell ref="D57:F57"/>
    <mergeCell ref="B63:C63"/>
    <mergeCell ref="B64:C64"/>
    <mergeCell ref="B66:N66"/>
    <mergeCell ref="B103:N103"/>
    <mergeCell ref="B81:N81"/>
  </mergeCells>
  <hyperlinks>
    <hyperlink ref="B34:C34" location="Start!A1" display="Start" xr:uid="{00000000-0004-0000-0000-000000000000}"/>
    <hyperlink ref="B56:C56" location="Notes!A1" display="Notes" xr:uid="{00000000-0004-0000-0000-000001000000}"/>
    <hyperlink ref="B62:C62" location="CNTR_List!A1" display="CNTR_List" xr:uid="{00000000-0004-0000-0000-000002000000}"/>
    <hyperlink ref="E27" r:id="rId1" xr:uid="{00000000-0004-0000-0000-000003000000}"/>
    <hyperlink ref="G105" location="CNTR_DE" display="DE" xr:uid="{00000000-0004-0000-0000-000004000000}"/>
    <hyperlink ref="B18" location="Manual_8" display="8. Übermittlung der Datei an die SNB" xr:uid="{00000000-0004-0000-0000-000005000000}"/>
    <hyperlink ref="B18:E18" location="Manual_7" display="7. Übermittlung der Datei an die SNB" xr:uid="{00000000-0004-0000-0000-000006000000}"/>
    <hyperlink ref="B39" location="INP05.MELD!A1" display="INP05" xr:uid="{00000000-0004-0000-0000-000009000000}"/>
    <hyperlink ref="B40" location="INP10.MELD!A1" display="INP10" xr:uid="{00000000-0004-0000-0000-00000A000000}"/>
    <hyperlink ref="B41" location="INP20.MELD!A1" display="INP20" xr:uid="{00000000-0004-0000-0000-00000B000000}"/>
    <hyperlink ref="B42" location="INP30.MELD!A1" display="INP30" xr:uid="{00000000-0004-0000-0000-00000C000000}"/>
    <hyperlink ref="B43" location="INP40.MELD!A1" display="INP40" xr:uid="{00000000-0004-0000-0000-00000D000000}"/>
    <hyperlink ref="B44" location="INP50.MELD!A1" display="INP50" xr:uid="{00000000-0004-0000-0000-00000E000000}"/>
    <hyperlink ref="B45" location="INP60.MELD!A1" display="INP60" xr:uid="{00000000-0004-0000-0000-00000F000000}"/>
    <hyperlink ref="B36:C36" location="Metadata!A1" display="Metadata" xr:uid="{00000000-0004-0000-0000-000010000000}"/>
    <hyperlink ref="B37:C37" location="Overview!A1" display="Overview" xr:uid="{00000000-0004-0000-0000-000011000000}"/>
    <hyperlink ref="B63:C63" location="BRNCH_Codes!A1" display="BRNCH_Codes" xr:uid="{00000000-0004-0000-0000-000012000000}"/>
    <hyperlink ref="B12" location="Manual_1" display="Umgang mit dieser Datei" xr:uid="{00000000-0004-0000-0000-000013000000}"/>
    <hyperlink ref="B13" location="Manual_1.1" display="Verwendung des aktuellen Releases" xr:uid="{00000000-0004-0000-0000-000014000000}"/>
    <hyperlink ref="B14" location="Manual_3" display="Inhalt dieser Datei" xr:uid="{00000000-0004-0000-0000-000015000000}"/>
    <hyperlink ref="B15" location="Manual_3" display="3. Navigieren innerhalb dieser Datei" xr:uid="{00000000-0004-0000-0000-000016000000}"/>
    <hyperlink ref="B16" location="Manual_6" display="6. Ausfüllen der Formulare" xr:uid="{00000000-0004-0000-0000-000017000000}"/>
    <hyperlink ref="B17" location="Manual_7" display="7. Umgang mit Fehlern und Warnungen" xr:uid="{00000000-0004-0000-0000-000018000000}"/>
    <hyperlink ref="B14:E14" location="Manual_3" display="3. Inhalt dieser Datei" xr:uid="{00000000-0004-0000-0000-000019000000}"/>
    <hyperlink ref="B13:E13" location="Manual_2" display="2. Verwendung des aktuellen Releases" xr:uid="{00000000-0004-0000-0000-00001A000000}"/>
    <hyperlink ref="B15:E15" location="Manual_4" display="4. Navigieren innerhalb dieser Datei" xr:uid="{00000000-0004-0000-0000-00001B000000}"/>
    <hyperlink ref="B17:E17" location="Manual_6" display="6. Umgang mit Fehlern und Warnungen" xr:uid="{00000000-0004-0000-0000-00001C000000}"/>
    <hyperlink ref="B16:E16" location="Manual_5" display="5. Ausfüllen der Formulare" xr:uid="{00000000-0004-0000-0000-00001D000000}"/>
    <hyperlink ref="D57" location="Note_I" display="I. Allgemeine Hinweise" xr:uid="{00000000-0004-0000-0000-00001E000000}"/>
    <hyperlink ref="D60" location="Note_III" display="III. Beschreibung Kategorien" xr:uid="{00000000-0004-0000-0000-00001F000000}"/>
    <hyperlink ref="D59:F59" location="Note_2" display="2. Erläuterungen zu den Grunddaten" xr:uid="{00000000-0004-0000-0000-000020000000}"/>
    <hyperlink ref="D60:G60" location="Note_4" display="4. - 9. Erläuterungen zu den Formularen" xr:uid="{00000000-0004-0000-0000-000021000000}"/>
    <hyperlink ref="D57:F57" location="Note_1" display="1. Allgemeine Hinweise" xr:uid="{00000000-0004-0000-0000-000022000000}"/>
    <hyperlink ref="B120" r:id="rId2" display="www.surveys.snb.ch" xr:uid="{00000000-0004-0000-0000-000023000000}"/>
    <hyperlink ref="B120:D120" r:id="rId3" display="https://surveys.snb.ch" xr:uid="{00000000-0004-0000-0000-000024000000}"/>
    <hyperlink ref="B23:J23" r:id="rId4" location="t3" display="https://www.snb.ch/en/the-snb/mandates-goals/statistics/surveys/format#t3" xr:uid="{57B95A0F-4C74-4896-A4D7-EE53A23A4ECE}"/>
  </hyperlinks>
  <pageMargins left="0.39370078740157483" right="0.70866141732283472" top="0.78740157480314965" bottom="0.78740157480314965" header="0.31496062992125984" footer="0.31496062992125984"/>
  <pageSetup paperSize="9" scale="65" fitToHeight="2" orientation="portrait" r:id="rId5"/>
  <headerFooter>
    <oddFooter>&amp;L&amp;"Arial,Fett"SNB&amp;C&amp;D&amp;Rpage &amp;P</oddFooter>
  </headerFooter>
  <rowBreaks count="3" manualBreakCount="3">
    <brk id="28" max="13" man="1"/>
    <brk id="78" max="13" man="1"/>
    <brk id="131" max="1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Q318"/>
  <sheetViews>
    <sheetView showGridLines="0" showRowColHeaders="0" zoomScale="80" zoomScaleNormal="80" zoomScaleSheetLayoutView="80" workbookViewId="0">
      <pane xSplit="5" ySplit="17" topLeftCell="F18" activePane="bottomRight" state="frozen"/>
      <selection activeCell="A3" sqref="A3:C3"/>
      <selection pane="topRight" activeCell="A3" sqref="A3:C3"/>
      <selection pane="bottomLeft" activeCell="A3" sqref="A3:C3"/>
      <selection pane="bottomRight" activeCell="F19" sqref="F19"/>
    </sheetView>
  </sheetViews>
  <sheetFormatPr baseColWidth="10" defaultColWidth="9.1796875" defaultRowHeight="12.5" x14ac:dyDescent="0.25"/>
  <cols>
    <col min="1" max="1" width="4.7265625" style="242" customWidth="1"/>
    <col min="2" max="2" width="10.453125" style="242" customWidth="1"/>
    <col min="3" max="3" width="54.7265625" style="242" customWidth="1"/>
    <col min="4" max="4" width="7.81640625" style="242" customWidth="1"/>
    <col min="5" max="5" width="4.7265625" style="242" customWidth="1"/>
    <col min="6" max="13" width="20.1796875" style="242" customWidth="1"/>
    <col min="14" max="14" width="4.7265625" style="242" customWidth="1"/>
    <col min="15" max="15" width="10.453125" style="242" customWidth="1"/>
    <col min="16" max="16" width="15.7265625" style="242" customWidth="1"/>
    <col min="17" max="21" width="9.1796875" style="242"/>
    <col min="22" max="22" width="9.1796875" style="242" customWidth="1"/>
    <col min="23" max="16384" width="9.1796875" style="242"/>
  </cols>
  <sheetData>
    <row r="1" spans="2:17" ht="21" customHeight="1" x14ac:dyDescent="0.4">
      <c r="F1" s="615" t="s">
        <v>433</v>
      </c>
      <c r="G1" s="324"/>
      <c r="H1" s="324"/>
      <c r="I1" s="324"/>
      <c r="J1" s="324"/>
      <c r="K1" s="324"/>
      <c r="L1" s="14" t="s">
        <v>574</v>
      </c>
      <c r="M1" s="300" t="s">
        <v>393</v>
      </c>
      <c r="Q1" s="299"/>
    </row>
    <row r="2" spans="2:17" ht="21" customHeight="1" x14ac:dyDescent="0.35">
      <c r="F2" s="125" t="s">
        <v>1115</v>
      </c>
      <c r="G2" s="126"/>
      <c r="H2" s="126"/>
      <c r="I2" s="324"/>
      <c r="J2" s="324"/>
      <c r="K2" s="324"/>
      <c r="L2" s="14" t="s">
        <v>1082</v>
      </c>
      <c r="M2" s="300" t="str">
        <f>Start!H3</f>
        <v>XXXXXX</v>
      </c>
      <c r="Q2" s="299"/>
    </row>
    <row r="3" spans="2:17" ht="21" customHeight="1" x14ac:dyDescent="0.3">
      <c r="F3" s="570" t="s">
        <v>1142</v>
      </c>
      <c r="G3" s="324"/>
      <c r="H3" s="324"/>
      <c r="I3" s="324"/>
      <c r="J3" s="324"/>
      <c r="K3" s="324"/>
      <c r="L3" s="14" t="s">
        <v>526</v>
      </c>
      <c r="M3" s="164" t="str">
        <f>Start!H4</f>
        <v>DD.MM.YYYY</v>
      </c>
      <c r="Q3" s="299"/>
    </row>
    <row r="4" spans="2:17" ht="18" customHeight="1" x14ac:dyDescent="0.35">
      <c r="F4" s="329"/>
      <c r="G4" s="324"/>
      <c r="H4" s="324"/>
      <c r="I4" s="324"/>
      <c r="J4" s="324"/>
      <c r="K4" s="324"/>
    </row>
    <row r="5" spans="2:17" ht="35.15" customHeight="1" x14ac:dyDescent="0.25">
      <c r="F5" s="941" t="s">
        <v>1150</v>
      </c>
      <c r="G5" s="941"/>
      <c r="H5" s="941"/>
      <c r="I5" s="941"/>
      <c r="J5" s="941"/>
      <c r="K5" s="941"/>
      <c r="L5" s="316"/>
      <c r="M5" s="316"/>
    </row>
    <row r="6" spans="2:17" ht="18" customHeight="1" x14ac:dyDescent="0.25">
      <c r="F6" s="670"/>
      <c r="G6" s="670"/>
      <c r="H6" s="670"/>
      <c r="I6" s="670"/>
      <c r="J6" s="670"/>
      <c r="K6" s="670"/>
    </row>
    <row r="7" spans="2:17" ht="18" customHeight="1" x14ac:dyDescent="0.25">
      <c r="F7" s="670"/>
      <c r="G7" s="670"/>
      <c r="H7" s="670"/>
      <c r="I7" s="670"/>
      <c r="J7" s="670"/>
      <c r="K7" s="670"/>
    </row>
    <row r="8" spans="2:17" ht="18" customHeight="1" x14ac:dyDescent="0.25">
      <c r="F8" s="670"/>
      <c r="G8" s="670"/>
      <c r="H8" s="670"/>
      <c r="I8" s="670"/>
      <c r="J8" s="670"/>
      <c r="K8" s="670"/>
    </row>
    <row r="9" spans="2:17" ht="18" hidden="1" customHeight="1" x14ac:dyDescent="0.3">
      <c r="B9" s="235"/>
      <c r="F9" s="670"/>
      <c r="G9" s="670"/>
      <c r="H9" s="670"/>
      <c r="I9" s="670"/>
      <c r="J9" s="670"/>
      <c r="K9" s="670"/>
    </row>
    <row r="10" spans="2:17" ht="18" hidden="1" customHeight="1" x14ac:dyDescent="0.25">
      <c r="B10" s="236"/>
      <c r="F10" s="254"/>
      <c r="H10" s="254"/>
    </row>
    <row r="11" spans="2:17" ht="15" customHeight="1" x14ac:dyDescent="0.25">
      <c r="B11" s="237"/>
      <c r="D11" s="15"/>
      <c r="E11" s="6"/>
      <c r="F11" s="946" t="s">
        <v>1151</v>
      </c>
      <c r="G11" s="955" t="s">
        <v>604</v>
      </c>
      <c r="H11" s="956"/>
      <c r="I11" s="956"/>
      <c r="J11" s="956"/>
      <c r="K11" s="956"/>
      <c r="L11" s="957"/>
      <c r="M11" s="947" t="s">
        <v>1152</v>
      </c>
      <c r="N11" s="6"/>
    </row>
    <row r="12" spans="2:17" ht="12.75" customHeight="1" x14ac:dyDescent="0.3">
      <c r="B12" s="240"/>
      <c r="D12" s="15"/>
      <c r="E12" s="7"/>
      <c r="F12" s="934"/>
      <c r="G12" s="958"/>
      <c r="H12" s="959"/>
      <c r="I12" s="959"/>
      <c r="J12" s="959"/>
      <c r="K12" s="959"/>
      <c r="L12" s="960"/>
      <c r="M12" s="948"/>
      <c r="N12" s="7"/>
    </row>
    <row r="13" spans="2:17" ht="45" customHeight="1" x14ac:dyDescent="0.25">
      <c r="D13" s="15"/>
      <c r="E13" s="7"/>
      <c r="F13" s="939"/>
      <c r="G13" s="718" t="s">
        <v>1084</v>
      </c>
      <c r="H13" s="720"/>
      <c r="I13" s="718" t="s">
        <v>630</v>
      </c>
      <c r="J13" s="720"/>
      <c r="K13" s="914" t="s">
        <v>631</v>
      </c>
      <c r="L13" s="949" t="s">
        <v>632</v>
      </c>
      <c r="M13" s="939"/>
      <c r="N13" s="7"/>
    </row>
    <row r="14" spans="2:17" ht="20.25" customHeight="1" x14ac:dyDescent="0.25">
      <c r="B14" s="943" t="s">
        <v>1239</v>
      </c>
      <c r="C14" s="943"/>
      <c r="D14" s="15"/>
      <c r="E14" s="7"/>
      <c r="F14" s="939"/>
      <c r="G14" s="949" t="s">
        <v>570</v>
      </c>
      <c r="H14" s="914" t="s">
        <v>571</v>
      </c>
      <c r="I14" s="951" t="s">
        <v>1089</v>
      </c>
      <c r="J14" s="914" t="s">
        <v>614</v>
      </c>
      <c r="K14" s="953"/>
      <c r="L14" s="954"/>
      <c r="M14" s="939"/>
      <c r="N14" s="7"/>
    </row>
    <row r="15" spans="2:17" ht="55" customHeight="1" x14ac:dyDescent="0.25">
      <c r="B15" s="943"/>
      <c r="C15" s="943"/>
      <c r="D15" s="15"/>
      <c r="E15" s="7"/>
      <c r="F15" s="940"/>
      <c r="G15" s="950"/>
      <c r="H15" s="915"/>
      <c r="I15" s="952"/>
      <c r="J15" s="915"/>
      <c r="K15" s="915"/>
      <c r="L15" s="950"/>
      <c r="M15" s="940"/>
      <c r="N15" s="7"/>
    </row>
    <row r="16" spans="2:17" ht="13" x14ac:dyDescent="0.25">
      <c r="D16" s="15"/>
      <c r="E16" s="7"/>
      <c r="F16" s="395" t="s">
        <v>272</v>
      </c>
      <c r="G16" s="395" t="s">
        <v>414</v>
      </c>
      <c r="H16" s="395" t="s">
        <v>415</v>
      </c>
      <c r="I16" s="401" t="s">
        <v>416</v>
      </c>
      <c r="J16" s="395" t="s">
        <v>418</v>
      </c>
      <c r="K16" s="315"/>
      <c r="L16" s="401" t="s">
        <v>417</v>
      </c>
      <c r="M16" s="395"/>
      <c r="N16" s="7"/>
    </row>
    <row r="17" spans="1:16" ht="36" customHeight="1" x14ac:dyDescent="0.25">
      <c r="A17" s="118"/>
      <c r="B17" s="57" t="s">
        <v>478</v>
      </c>
      <c r="C17" s="58" t="s">
        <v>627</v>
      </c>
      <c r="D17" s="72" t="s">
        <v>0</v>
      </c>
      <c r="E17" s="8"/>
      <c r="F17" s="56" t="s">
        <v>580</v>
      </c>
      <c r="G17" s="3" t="s">
        <v>581</v>
      </c>
      <c r="H17" s="56" t="s">
        <v>587</v>
      </c>
      <c r="I17" s="3" t="s">
        <v>588</v>
      </c>
      <c r="J17" s="56" t="s">
        <v>589</v>
      </c>
      <c r="K17" s="3" t="s">
        <v>615</v>
      </c>
      <c r="L17" s="56" t="s">
        <v>616</v>
      </c>
      <c r="M17" s="3" t="s">
        <v>617</v>
      </c>
      <c r="N17" s="8"/>
      <c r="P17" s="448" t="s">
        <v>592</v>
      </c>
    </row>
    <row r="18" spans="1:16" ht="35.15" customHeight="1" thickBot="1" x14ac:dyDescent="0.35">
      <c r="A18" s="78"/>
      <c r="B18" s="518" t="s">
        <v>815</v>
      </c>
      <c r="C18" s="519"/>
      <c r="D18" s="96" t="s">
        <v>2</v>
      </c>
      <c r="E18" s="5"/>
      <c r="F18" s="238">
        <f t="shared" ref="F18:M18" si="0">SUM(F19:F66)</f>
        <v>0</v>
      </c>
      <c r="G18" s="238">
        <f t="shared" si="0"/>
        <v>0</v>
      </c>
      <c r="H18" s="238">
        <f t="shared" si="0"/>
        <v>0</v>
      </c>
      <c r="I18" s="238">
        <f t="shared" si="0"/>
        <v>0</v>
      </c>
      <c r="J18" s="238">
        <f t="shared" si="0"/>
        <v>0</v>
      </c>
      <c r="K18" s="238">
        <f t="shared" si="0"/>
        <v>0</v>
      </c>
      <c r="L18" s="238">
        <f t="shared" si="0"/>
        <v>0</v>
      </c>
      <c r="M18" s="238">
        <f t="shared" si="0"/>
        <v>0</v>
      </c>
      <c r="N18" s="5"/>
    </row>
    <row r="19" spans="1:16" ht="16" customHeight="1" thickTop="1" thickBot="1" x14ac:dyDescent="0.3">
      <c r="A19" s="78"/>
      <c r="B19" s="520" t="s">
        <v>815</v>
      </c>
      <c r="C19" s="521" t="s">
        <v>896</v>
      </c>
      <c r="D19" s="73" t="s">
        <v>76</v>
      </c>
      <c r="E19" s="5">
        <v>1</v>
      </c>
      <c r="F19" s="10"/>
      <c r="G19" s="10"/>
      <c r="H19" s="10"/>
      <c r="I19" s="10"/>
      <c r="J19" s="10"/>
      <c r="K19" s="55">
        <f>'INP40.MELD'!F19</f>
        <v>0</v>
      </c>
      <c r="L19" s="55">
        <f>M19-F19-G19-K19+H19+I19+J19</f>
        <v>0</v>
      </c>
      <c r="M19" s="10"/>
      <c r="N19" s="5">
        <v>1</v>
      </c>
      <c r="P19" s="158" t="str">
        <f t="shared" ref="P19:P66" si="1">IF(K19=0,"",IF(COUNTA(F19:J19,M19)=0,"Warning",""))</f>
        <v/>
      </c>
    </row>
    <row r="20" spans="1:16" s="257" customFormat="1" ht="16" customHeight="1" thickTop="1" thickBot="1" x14ac:dyDescent="0.3">
      <c r="A20" s="78"/>
      <c r="B20" s="520" t="s">
        <v>815</v>
      </c>
      <c r="C20" s="521" t="s">
        <v>255</v>
      </c>
      <c r="D20" s="73" t="s">
        <v>77</v>
      </c>
      <c r="E20" s="5">
        <v>2</v>
      </c>
      <c r="F20" s="10"/>
      <c r="G20" s="10"/>
      <c r="H20" s="10"/>
      <c r="I20" s="10"/>
      <c r="J20" s="10"/>
      <c r="K20" s="55">
        <f>'INP40.MELD'!F20</f>
        <v>0</v>
      </c>
      <c r="L20" s="55">
        <f t="shared" ref="L20:L66" si="2">M20-F20-G20-K20+H20+I20+J20</f>
        <v>0</v>
      </c>
      <c r="M20" s="10"/>
      <c r="N20" s="5">
        <v>2</v>
      </c>
      <c r="P20" s="158" t="str">
        <f t="shared" si="1"/>
        <v/>
      </c>
    </row>
    <row r="21" spans="1:16" s="257" customFormat="1" ht="16" customHeight="1" thickTop="1" thickBot="1" x14ac:dyDescent="0.3">
      <c r="A21" s="78"/>
      <c r="B21" s="520" t="s">
        <v>815</v>
      </c>
      <c r="C21" s="521" t="s">
        <v>897</v>
      </c>
      <c r="D21" s="73" t="s">
        <v>78</v>
      </c>
      <c r="E21" s="5">
        <v>39</v>
      </c>
      <c r="F21" s="10"/>
      <c r="G21" s="10"/>
      <c r="H21" s="10"/>
      <c r="I21" s="10"/>
      <c r="J21" s="10"/>
      <c r="K21" s="55">
        <f>'INP40.MELD'!F21</f>
        <v>0</v>
      </c>
      <c r="L21" s="55">
        <f t="shared" si="2"/>
        <v>0</v>
      </c>
      <c r="M21" s="10"/>
      <c r="N21" s="5">
        <v>39</v>
      </c>
      <c r="P21" s="158" t="str">
        <f t="shared" si="1"/>
        <v/>
      </c>
    </row>
    <row r="22" spans="1:16" s="257" customFormat="1" ht="16" customHeight="1" thickTop="1" thickBot="1" x14ac:dyDescent="0.3">
      <c r="A22" s="78"/>
      <c r="B22" s="520" t="s">
        <v>815</v>
      </c>
      <c r="C22" s="521" t="s">
        <v>898</v>
      </c>
      <c r="D22" s="73" t="s">
        <v>3</v>
      </c>
      <c r="E22" s="5">
        <v>3</v>
      </c>
      <c r="F22" s="10"/>
      <c r="G22" s="10"/>
      <c r="H22" s="10"/>
      <c r="I22" s="10"/>
      <c r="J22" s="10"/>
      <c r="K22" s="55">
        <f>'INP40.MELD'!F22</f>
        <v>0</v>
      </c>
      <c r="L22" s="55">
        <f t="shared" si="2"/>
        <v>0</v>
      </c>
      <c r="M22" s="10"/>
      <c r="N22" s="5">
        <v>3</v>
      </c>
      <c r="P22" s="158" t="str">
        <f t="shared" si="1"/>
        <v/>
      </c>
    </row>
    <row r="23" spans="1:16" s="257" customFormat="1" ht="16" customHeight="1" thickTop="1" thickBot="1" x14ac:dyDescent="0.3">
      <c r="A23" s="78"/>
      <c r="B23" s="520" t="s">
        <v>815</v>
      </c>
      <c r="C23" s="521" t="s">
        <v>899</v>
      </c>
      <c r="D23" s="73" t="s">
        <v>79</v>
      </c>
      <c r="E23" s="5">
        <v>44</v>
      </c>
      <c r="F23" s="10"/>
      <c r="G23" s="10"/>
      <c r="H23" s="10"/>
      <c r="I23" s="10"/>
      <c r="J23" s="10"/>
      <c r="K23" s="55">
        <f>'INP40.MELD'!F23</f>
        <v>0</v>
      </c>
      <c r="L23" s="55">
        <f t="shared" si="2"/>
        <v>0</v>
      </c>
      <c r="M23" s="10"/>
      <c r="N23" s="5">
        <v>44</v>
      </c>
      <c r="P23" s="158" t="str">
        <f t="shared" si="1"/>
        <v/>
      </c>
    </row>
    <row r="24" spans="1:16" s="257" customFormat="1" ht="16" customHeight="1" thickTop="1" thickBot="1" x14ac:dyDescent="0.3">
      <c r="A24" s="78"/>
      <c r="B24" s="520" t="s">
        <v>815</v>
      </c>
      <c r="C24" s="521" t="s">
        <v>900</v>
      </c>
      <c r="D24" s="73" t="s">
        <v>4</v>
      </c>
      <c r="E24" s="5">
        <v>4</v>
      </c>
      <c r="F24" s="10"/>
      <c r="G24" s="10"/>
      <c r="H24" s="10"/>
      <c r="I24" s="10"/>
      <c r="J24" s="10"/>
      <c r="K24" s="55">
        <f>'INP40.MELD'!F24</f>
        <v>0</v>
      </c>
      <c r="L24" s="55">
        <f t="shared" si="2"/>
        <v>0</v>
      </c>
      <c r="M24" s="10"/>
      <c r="N24" s="5">
        <v>4</v>
      </c>
      <c r="P24" s="158" t="str">
        <f t="shared" si="1"/>
        <v/>
      </c>
    </row>
    <row r="25" spans="1:16" s="257" customFormat="1" ht="16" customHeight="1" thickTop="1" thickBot="1" x14ac:dyDescent="0.3">
      <c r="A25" s="78"/>
      <c r="B25" s="520" t="s">
        <v>815</v>
      </c>
      <c r="C25" s="521" t="s">
        <v>901</v>
      </c>
      <c r="D25" s="73" t="s">
        <v>6</v>
      </c>
      <c r="E25" s="5">
        <v>6</v>
      </c>
      <c r="F25" s="10"/>
      <c r="G25" s="10"/>
      <c r="H25" s="10"/>
      <c r="I25" s="10"/>
      <c r="J25" s="10"/>
      <c r="K25" s="55">
        <f>'INP40.MELD'!F25</f>
        <v>0</v>
      </c>
      <c r="L25" s="55">
        <f t="shared" si="2"/>
        <v>0</v>
      </c>
      <c r="M25" s="10"/>
      <c r="N25" s="5">
        <v>6</v>
      </c>
      <c r="P25" s="158" t="str">
        <f t="shared" si="1"/>
        <v/>
      </c>
    </row>
    <row r="26" spans="1:16" s="257" customFormat="1" ht="16" customHeight="1" thickTop="1" thickBot="1" x14ac:dyDescent="0.3">
      <c r="A26" s="78"/>
      <c r="B26" s="520" t="s">
        <v>815</v>
      </c>
      <c r="C26" s="521" t="s">
        <v>902</v>
      </c>
      <c r="D26" s="92" t="s">
        <v>7</v>
      </c>
      <c r="E26" s="5">
        <v>5</v>
      </c>
      <c r="F26" s="10"/>
      <c r="G26" s="10"/>
      <c r="H26" s="10"/>
      <c r="I26" s="10"/>
      <c r="J26" s="10"/>
      <c r="K26" s="55">
        <f>'INP40.MELD'!F26</f>
        <v>0</v>
      </c>
      <c r="L26" s="55">
        <f t="shared" si="2"/>
        <v>0</v>
      </c>
      <c r="M26" s="10"/>
      <c r="N26" s="5">
        <v>5</v>
      </c>
      <c r="P26" s="158" t="str">
        <f t="shared" si="1"/>
        <v/>
      </c>
    </row>
    <row r="27" spans="1:16" s="257" customFormat="1" ht="16" customHeight="1" thickTop="1" thickBot="1" x14ac:dyDescent="0.3">
      <c r="A27" s="78"/>
      <c r="B27" s="520" t="s">
        <v>815</v>
      </c>
      <c r="C27" s="521" t="s">
        <v>903</v>
      </c>
      <c r="D27" s="73" t="s">
        <v>8</v>
      </c>
      <c r="E27" s="5">
        <v>27</v>
      </c>
      <c r="F27" s="10"/>
      <c r="G27" s="10"/>
      <c r="H27" s="10"/>
      <c r="I27" s="10"/>
      <c r="J27" s="10"/>
      <c r="K27" s="55">
        <f>'INP40.MELD'!F27</f>
        <v>0</v>
      </c>
      <c r="L27" s="55">
        <f t="shared" si="2"/>
        <v>0</v>
      </c>
      <c r="M27" s="10"/>
      <c r="N27" s="5">
        <v>27</v>
      </c>
      <c r="P27" s="158" t="str">
        <f t="shared" si="1"/>
        <v/>
      </c>
    </row>
    <row r="28" spans="1:16" s="257" customFormat="1" ht="16" customHeight="1" thickTop="1" thickBot="1" x14ac:dyDescent="0.3">
      <c r="A28" s="78"/>
      <c r="B28" s="520" t="s">
        <v>815</v>
      </c>
      <c r="C28" s="521" t="s">
        <v>904</v>
      </c>
      <c r="D28" s="73" t="s">
        <v>80</v>
      </c>
      <c r="E28" s="5">
        <v>50</v>
      </c>
      <c r="F28" s="10"/>
      <c r="G28" s="10"/>
      <c r="H28" s="10"/>
      <c r="I28" s="10"/>
      <c r="J28" s="10"/>
      <c r="K28" s="55">
        <f>'INP40.MELD'!F28</f>
        <v>0</v>
      </c>
      <c r="L28" s="55">
        <f t="shared" si="2"/>
        <v>0</v>
      </c>
      <c r="M28" s="10"/>
      <c r="N28" s="5">
        <v>50</v>
      </c>
      <c r="P28" s="158" t="str">
        <f t="shared" si="1"/>
        <v/>
      </c>
    </row>
    <row r="29" spans="1:16" s="257" customFormat="1" ht="16" customHeight="1" thickTop="1" thickBot="1" x14ac:dyDescent="0.3">
      <c r="A29" s="78"/>
      <c r="B29" s="520" t="s">
        <v>815</v>
      </c>
      <c r="C29" s="521" t="s">
        <v>905</v>
      </c>
      <c r="D29" s="92" t="s">
        <v>27</v>
      </c>
      <c r="E29" s="5">
        <v>7</v>
      </c>
      <c r="F29" s="10"/>
      <c r="G29" s="10"/>
      <c r="H29" s="10"/>
      <c r="I29" s="10"/>
      <c r="J29" s="10"/>
      <c r="K29" s="55">
        <f>'INP40.MELD'!F29</f>
        <v>0</v>
      </c>
      <c r="L29" s="55">
        <f t="shared" si="2"/>
        <v>0</v>
      </c>
      <c r="M29" s="10"/>
      <c r="N29" s="5">
        <v>7</v>
      </c>
      <c r="P29" s="158" t="str">
        <f t="shared" si="1"/>
        <v/>
      </c>
    </row>
    <row r="30" spans="1:16" s="257" customFormat="1" ht="16" customHeight="1" thickTop="1" thickBot="1" x14ac:dyDescent="0.3">
      <c r="A30" s="78"/>
      <c r="B30" s="520" t="s">
        <v>815</v>
      </c>
      <c r="C30" s="521" t="s">
        <v>906</v>
      </c>
      <c r="D30" s="92" t="s">
        <v>12</v>
      </c>
      <c r="E30" s="5">
        <v>8</v>
      </c>
      <c r="F30" s="10"/>
      <c r="G30" s="10"/>
      <c r="H30" s="10"/>
      <c r="I30" s="10"/>
      <c r="J30" s="10"/>
      <c r="K30" s="55">
        <f>'INP40.MELD'!F30</f>
        <v>0</v>
      </c>
      <c r="L30" s="55">
        <f t="shared" si="2"/>
        <v>0</v>
      </c>
      <c r="M30" s="10"/>
      <c r="N30" s="5">
        <v>8</v>
      </c>
      <c r="P30" s="158" t="str">
        <f t="shared" si="1"/>
        <v/>
      </c>
    </row>
    <row r="31" spans="1:16" s="257" customFormat="1" ht="16" customHeight="1" thickTop="1" thickBot="1" x14ac:dyDescent="0.3">
      <c r="A31" s="78"/>
      <c r="B31" s="520" t="s">
        <v>815</v>
      </c>
      <c r="C31" s="521" t="s">
        <v>264</v>
      </c>
      <c r="D31" s="73" t="s">
        <v>81</v>
      </c>
      <c r="E31" s="5">
        <v>9</v>
      </c>
      <c r="F31" s="10"/>
      <c r="G31" s="10"/>
      <c r="H31" s="10"/>
      <c r="I31" s="10"/>
      <c r="J31" s="10"/>
      <c r="K31" s="55">
        <f>'INP40.MELD'!F31</f>
        <v>0</v>
      </c>
      <c r="L31" s="55">
        <f t="shared" si="2"/>
        <v>0</v>
      </c>
      <c r="M31" s="10"/>
      <c r="N31" s="5">
        <v>9</v>
      </c>
      <c r="P31" s="158" t="str">
        <f t="shared" si="1"/>
        <v/>
      </c>
    </row>
    <row r="32" spans="1:16" s="257" customFormat="1" ht="16" customHeight="1" thickTop="1" thickBot="1" x14ac:dyDescent="0.3">
      <c r="A32" s="78"/>
      <c r="B32" s="520" t="s">
        <v>815</v>
      </c>
      <c r="C32" s="521" t="s">
        <v>907</v>
      </c>
      <c r="D32" s="73" t="s">
        <v>10</v>
      </c>
      <c r="E32" s="5">
        <v>10</v>
      </c>
      <c r="F32" s="10"/>
      <c r="G32" s="10"/>
      <c r="H32" s="10"/>
      <c r="I32" s="10"/>
      <c r="J32" s="10"/>
      <c r="K32" s="55">
        <f>'INP40.MELD'!F32</f>
        <v>0</v>
      </c>
      <c r="L32" s="55">
        <f t="shared" si="2"/>
        <v>0</v>
      </c>
      <c r="M32" s="10"/>
      <c r="N32" s="5">
        <v>10</v>
      </c>
      <c r="P32" s="158" t="str">
        <f t="shared" si="1"/>
        <v/>
      </c>
    </row>
    <row r="33" spans="1:16" s="257" customFormat="1" ht="16" customHeight="1" thickTop="1" thickBot="1" x14ac:dyDescent="0.3">
      <c r="A33" s="78"/>
      <c r="B33" s="520" t="s">
        <v>815</v>
      </c>
      <c r="C33" s="521" t="s">
        <v>263</v>
      </c>
      <c r="D33" s="73" t="s">
        <v>82</v>
      </c>
      <c r="E33" s="5">
        <v>228</v>
      </c>
      <c r="F33" s="10"/>
      <c r="G33" s="10"/>
      <c r="H33" s="10"/>
      <c r="I33" s="10"/>
      <c r="J33" s="10"/>
      <c r="K33" s="55">
        <f>'INP40.MELD'!F33</f>
        <v>0</v>
      </c>
      <c r="L33" s="55">
        <f t="shared" si="2"/>
        <v>0</v>
      </c>
      <c r="M33" s="10"/>
      <c r="N33" s="5">
        <v>228</v>
      </c>
      <c r="P33" s="158" t="str">
        <f t="shared" si="1"/>
        <v/>
      </c>
    </row>
    <row r="34" spans="1:16" s="257" customFormat="1" ht="16" customHeight="1" thickTop="1" thickBot="1" x14ac:dyDescent="0.3">
      <c r="A34" s="78"/>
      <c r="B34" s="520" t="s">
        <v>815</v>
      </c>
      <c r="C34" s="521" t="s">
        <v>908</v>
      </c>
      <c r="D34" s="73" t="s">
        <v>83</v>
      </c>
      <c r="E34" s="5">
        <v>34</v>
      </c>
      <c r="F34" s="10"/>
      <c r="G34" s="10"/>
      <c r="H34" s="10"/>
      <c r="I34" s="10"/>
      <c r="J34" s="10"/>
      <c r="K34" s="55">
        <f>'INP40.MELD'!F34</f>
        <v>0</v>
      </c>
      <c r="L34" s="55">
        <f t="shared" si="2"/>
        <v>0</v>
      </c>
      <c r="M34" s="10"/>
      <c r="N34" s="5">
        <v>34</v>
      </c>
      <c r="P34" s="158" t="str">
        <f t="shared" si="1"/>
        <v/>
      </c>
    </row>
    <row r="35" spans="1:16" s="257" customFormat="1" ht="16" customHeight="1" thickTop="1" thickBot="1" x14ac:dyDescent="0.3">
      <c r="A35" s="78"/>
      <c r="B35" s="520" t="s">
        <v>815</v>
      </c>
      <c r="C35" s="521" t="s">
        <v>909</v>
      </c>
      <c r="D35" s="73" t="s">
        <v>84</v>
      </c>
      <c r="E35" s="5">
        <v>230</v>
      </c>
      <c r="F35" s="10"/>
      <c r="G35" s="10"/>
      <c r="H35" s="10"/>
      <c r="I35" s="10"/>
      <c r="J35" s="10"/>
      <c r="K35" s="55">
        <f>'INP40.MELD'!F35</f>
        <v>0</v>
      </c>
      <c r="L35" s="55">
        <f t="shared" si="2"/>
        <v>0</v>
      </c>
      <c r="M35" s="10"/>
      <c r="N35" s="5">
        <v>230</v>
      </c>
      <c r="P35" s="158" t="str">
        <f t="shared" si="1"/>
        <v/>
      </c>
    </row>
    <row r="36" spans="1:16" ht="16" customHeight="1" thickTop="1" thickBot="1" x14ac:dyDescent="0.3">
      <c r="A36" s="78"/>
      <c r="B36" s="520" t="s">
        <v>815</v>
      </c>
      <c r="C36" s="522" t="s">
        <v>910</v>
      </c>
      <c r="D36" s="73" t="s">
        <v>9</v>
      </c>
      <c r="E36" s="5">
        <v>11</v>
      </c>
      <c r="F36" s="10"/>
      <c r="G36" s="10"/>
      <c r="H36" s="10"/>
      <c r="I36" s="10"/>
      <c r="J36" s="10"/>
      <c r="K36" s="55">
        <f>'INP40.MELD'!F36</f>
        <v>0</v>
      </c>
      <c r="L36" s="55">
        <f t="shared" si="2"/>
        <v>0</v>
      </c>
      <c r="M36" s="10"/>
      <c r="N36" s="5">
        <v>11</v>
      </c>
      <c r="P36" s="158" t="str">
        <f t="shared" si="1"/>
        <v/>
      </c>
    </row>
    <row r="37" spans="1:16" ht="16" customHeight="1" thickTop="1" thickBot="1" x14ac:dyDescent="0.3">
      <c r="A37" s="78"/>
      <c r="B37" s="520" t="s">
        <v>815</v>
      </c>
      <c r="C37" s="522" t="s">
        <v>911</v>
      </c>
      <c r="D37" s="73" t="s">
        <v>30</v>
      </c>
      <c r="E37" s="5">
        <v>12</v>
      </c>
      <c r="F37" s="10"/>
      <c r="G37" s="10"/>
      <c r="H37" s="10"/>
      <c r="I37" s="10"/>
      <c r="J37" s="10"/>
      <c r="K37" s="55">
        <f>'INP40.MELD'!F37</f>
        <v>0</v>
      </c>
      <c r="L37" s="55">
        <f t="shared" si="2"/>
        <v>0</v>
      </c>
      <c r="M37" s="10"/>
      <c r="N37" s="5">
        <v>12</v>
      </c>
      <c r="P37" s="158" t="str">
        <f t="shared" si="1"/>
        <v/>
      </c>
    </row>
    <row r="38" spans="1:16" ht="16" customHeight="1" thickTop="1" thickBot="1" x14ac:dyDescent="0.3">
      <c r="A38" s="78"/>
      <c r="B38" s="520" t="s">
        <v>815</v>
      </c>
      <c r="C38" s="522" t="s">
        <v>912</v>
      </c>
      <c r="D38" s="92" t="s">
        <v>13</v>
      </c>
      <c r="E38" s="5">
        <v>13</v>
      </c>
      <c r="F38" s="10"/>
      <c r="G38" s="10"/>
      <c r="H38" s="10"/>
      <c r="I38" s="10"/>
      <c r="J38" s="10"/>
      <c r="K38" s="55">
        <f>'INP40.MELD'!F38</f>
        <v>0</v>
      </c>
      <c r="L38" s="55">
        <f t="shared" si="2"/>
        <v>0</v>
      </c>
      <c r="M38" s="10"/>
      <c r="N38" s="5">
        <v>13</v>
      </c>
      <c r="P38" s="158" t="str">
        <f t="shared" si="1"/>
        <v/>
      </c>
    </row>
    <row r="39" spans="1:16" ht="16" customHeight="1" thickTop="1" thickBot="1" x14ac:dyDescent="0.3">
      <c r="A39" s="78"/>
      <c r="B39" s="520" t="s">
        <v>815</v>
      </c>
      <c r="C39" s="522" t="s">
        <v>265</v>
      </c>
      <c r="D39" s="73" t="s">
        <v>85</v>
      </c>
      <c r="E39" s="5">
        <v>229</v>
      </c>
      <c r="F39" s="10"/>
      <c r="G39" s="10"/>
      <c r="H39" s="10"/>
      <c r="I39" s="10"/>
      <c r="J39" s="10"/>
      <c r="K39" s="55">
        <f>'INP40.MELD'!F39</f>
        <v>0</v>
      </c>
      <c r="L39" s="55">
        <f t="shared" si="2"/>
        <v>0</v>
      </c>
      <c r="M39" s="10"/>
      <c r="N39" s="5">
        <v>229</v>
      </c>
      <c r="P39" s="158" t="str">
        <f t="shared" si="1"/>
        <v/>
      </c>
    </row>
    <row r="40" spans="1:16" ht="16" customHeight="1" thickTop="1" thickBot="1" x14ac:dyDescent="0.3">
      <c r="A40" s="78"/>
      <c r="B40" s="520" t="s">
        <v>815</v>
      </c>
      <c r="C40" s="522" t="s">
        <v>913</v>
      </c>
      <c r="D40" s="73" t="s">
        <v>32</v>
      </c>
      <c r="E40" s="5">
        <v>45</v>
      </c>
      <c r="F40" s="10"/>
      <c r="G40" s="10"/>
      <c r="H40" s="10"/>
      <c r="I40" s="10"/>
      <c r="J40" s="10"/>
      <c r="K40" s="55">
        <f>'INP40.MELD'!F40</f>
        <v>0</v>
      </c>
      <c r="L40" s="55">
        <f t="shared" si="2"/>
        <v>0</v>
      </c>
      <c r="M40" s="10"/>
      <c r="N40" s="5">
        <v>45</v>
      </c>
      <c r="P40" s="158" t="str">
        <f t="shared" si="1"/>
        <v/>
      </c>
    </row>
    <row r="41" spans="1:16" ht="16" customHeight="1" thickTop="1" thickBot="1" x14ac:dyDescent="0.3">
      <c r="A41" s="78"/>
      <c r="B41" s="520" t="s">
        <v>815</v>
      </c>
      <c r="C41" s="522" t="s">
        <v>914</v>
      </c>
      <c r="D41" s="73" t="s">
        <v>15</v>
      </c>
      <c r="E41" s="5">
        <v>28</v>
      </c>
      <c r="F41" s="10"/>
      <c r="G41" s="10"/>
      <c r="H41" s="10"/>
      <c r="I41" s="10"/>
      <c r="J41" s="10"/>
      <c r="K41" s="55">
        <f>'INP40.MELD'!F41</f>
        <v>0</v>
      </c>
      <c r="L41" s="55">
        <f t="shared" si="2"/>
        <v>0</v>
      </c>
      <c r="M41" s="10"/>
      <c r="N41" s="5">
        <v>28</v>
      </c>
      <c r="P41" s="158" t="str">
        <f t="shared" si="1"/>
        <v/>
      </c>
    </row>
    <row r="42" spans="1:16" ht="16" customHeight="1" thickTop="1" thickBot="1" x14ac:dyDescent="0.3">
      <c r="A42" s="78"/>
      <c r="B42" s="520" t="s">
        <v>815</v>
      </c>
      <c r="C42" s="522" t="s">
        <v>915</v>
      </c>
      <c r="D42" s="73" t="s">
        <v>16</v>
      </c>
      <c r="E42" s="5">
        <v>29</v>
      </c>
      <c r="F42" s="10"/>
      <c r="G42" s="10"/>
      <c r="H42" s="10"/>
      <c r="I42" s="10"/>
      <c r="J42" s="10"/>
      <c r="K42" s="55">
        <f>'INP40.MELD'!F42</f>
        <v>0</v>
      </c>
      <c r="L42" s="55">
        <f t="shared" si="2"/>
        <v>0</v>
      </c>
      <c r="M42" s="10"/>
      <c r="N42" s="5">
        <v>29</v>
      </c>
      <c r="P42" s="158" t="str">
        <f t="shared" si="1"/>
        <v/>
      </c>
    </row>
    <row r="43" spans="1:16" ht="16" customHeight="1" thickTop="1" thickBot="1" x14ac:dyDescent="0.3">
      <c r="A43" s="78"/>
      <c r="B43" s="520" t="s">
        <v>815</v>
      </c>
      <c r="C43" s="522" t="s">
        <v>916</v>
      </c>
      <c r="D43" s="73" t="s">
        <v>17</v>
      </c>
      <c r="E43" s="5">
        <v>15</v>
      </c>
      <c r="F43" s="10"/>
      <c r="G43" s="10"/>
      <c r="H43" s="10"/>
      <c r="I43" s="10"/>
      <c r="J43" s="10"/>
      <c r="K43" s="55">
        <f>'INP40.MELD'!F43</f>
        <v>0</v>
      </c>
      <c r="L43" s="55">
        <f t="shared" si="2"/>
        <v>0</v>
      </c>
      <c r="M43" s="10"/>
      <c r="N43" s="5">
        <v>15</v>
      </c>
      <c r="P43" s="158" t="str">
        <f t="shared" si="1"/>
        <v/>
      </c>
    </row>
    <row r="44" spans="1:16" ht="16" customHeight="1" thickTop="1" thickBot="1" x14ac:dyDescent="0.3">
      <c r="A44" s="78"/>
      <c r="B44" s="520" t="s">
        <v>815</v>
      </c>
      <c r="C44" s="522" t="s">
        <v>273</v>
      </c>
      <c r="D44" s="92" t="s">
        <v>19</v>
      </c>
      <c r="E44" s="5">
        <v>16</v>
      </c>
      <c r="F44" s="10"/>
      <c r="G44" s="10"/>
      <c r="H44" s="10"/>
      <c r="I44" s="10"/>
      <c r="J44" s="10"/>
      <c r="K44" s="55">
        <f>'INP40.MELD'!F44</f>
        <v>0</v>
      </c>
      <c r="L44" s="55">
        <f t="shared" si="2"/>
        <v>0</v>
      </c>
      <c r="M44" s="10"/>
      <c r="N44" s="5">
        <v>16</v>
      </c>
      <c r="P44" s="158" t="str">
        <f t="shared" si="1"/>
        <v/>
      </c>
    </row>
    <row r="45" spans="1:16" ht="16" customHeight="1" thickTop="1" thickBot="1" x14ac:dyDescent="0.3">
      <c r="A45" s="78"/>
      <c r="B45" s="520" t="s">
        <v>815</v>
      </c>
      <c r="C45" s="522" t="s">
        <v>1097</v>
      </c>
      <c r="D45" s="73" t="s">
        <v>86</v>
      </c>
      <c r="E45" s="5">
        <v>47</v>
      </c>
      <c r="F45" s="10"/>
      <c r="G45" s="10"/>
      <c r="H45" s="10"/>
      <c r="I45" s="10"/>
      <c r="J45" s="10"/>
      <c r="K45" s="55">
        <f>'INP40.MELD'!F45</f>
        <v>0</v>
      </c>
      <c r="L45" s="55">
        <f t="shared" si="2"/>
        <v>0</v>
      </c>
      <c r="M45" s="10"/>
      <c r="N45" s="5">
        <v>47</v>
      </c>
      <c r="P45" s="158" t="str">
        <f t="shared" si="1"/>
        <v/>
      </c>
    </row>
    <row r="46" spans="1:16" ht="16" customHeight="1" thickTop="1" thickBot="1" x14ac:dyDescent="0.3">
      <c r="A46" s="78"/>
      <c r="B46" s="520" t="s">
        <v>815</v>
      </c>
      <c r="C46" s="522" t="s">
        <v>917</v>
      </c>
      <c r="D46" s="73" t="s">
        <v>87</v>
      </c>
      <c r="E46" s="5">
        <v>41</v>
      </c>
      <c r="F46" s="10"/>
      <c r="G46" s="10"/>
      <c r="H46" s="10"/>
      <c r="I46" s="10"/>
      <c r="J46" s="10"/>
      <c r="K46" s="55">
        <f>'INP40.MELD'!F46</f>
        <v>0</v>
      </c>
      <c r="L46" s="55">
        <f t="shared" si="2"/>
        <v>0</v>
      </c>
      <c r="M46" s="10"/>
      <c r="N46" s="5">
        <v>41</v>
      </c>
      <c r="P46" s="158" t="str">
        <f t="shared" si="1"/>
        <v/>
      </c>
    </row>
    <row r="47" spans="1:16" ht="16" customHeight="1" thickTop="1" thickBot="1" x14ac:dyDescent="0.3">
      <c r="A47" s="78"/>
      <c r="B47" s="520" t="s">
        <v>815</v>
      </c>
      <c r="C47" s="522" t="s">
        <v>283</v>
      </c>
      <c r="D47" s="73" t="s">
        <v>88</v>
      </c>
      <c r="E47" s="5">
        <v>236</v>
      </c>
      <c r="F47" s="10"/>
      <c r="G47" s="10"/>
      <c r="H47" s="10"/>
      <c r="I47" s="10"/>
      <c r="J47" s="10"/>
      <c r="K47" s="55">
        <f>'INP40.MELD'!F47</f>
        <v>0</v>
      </c>
      <c r="L47" s="55">
        <f t="shared" si="2"/>
        <v>0</v>
      </c>
      <c r="M47" s="10"/>
      <c r="N47" s="5">
        <v>236</v>
      </c>
      <c r="P47" s="158" t="str">
        <f t="shared" si="1"/>
        <v/>
      </c>
    </row>
    <row r="48" spans="1:16" ht="16" customHeight="1" thickTop="1" thickBot="1" x14ac:dyDescent="0.3">
      <c r="A48" s="78"/>
      <c r="B48" s="520" t="s">
        <v>815</v>
      </c>
      <c r="C48" s="522" t="s">
        <v>918</v>
      </c>
      <c r="D48" s="73" t="s">
        <v>20</v>
      </c>
      <c r="E48" s="5">
        <v>18</v>
      </c>
      <c r="F48" s="10"/>
      <c r="G48" s="10"/>
      <c r="H48" s="10"/>
      <c r="I48" s="10"/>
      <c r="J48" s="10"/>
      <c r="K48" s="55">
        <f>'INP40.MELD'!F48</f>
        <v>0</v>
      </c>
      <c r="L48" s="55">
        <f t="shared" si="2"/>
        <v>0</v>
      </c>
      <c r="M48" s="10"/>
      <c r="N48" s="5">
        <v>18</v>
      </c>
      <c r="P48" s="158" t="str">
        <f t="shared" si="1"/>
        <v/>
      </c>
    </row>
    <row r="49" spans="1:16" ht="16" customHeight="1" thickTop="1" thickBot="1" x14ac:dyDescent="0.3">
      <c r="A49" s="78"/>
      <c r="B49" s="520" t="s">
        <v>815</v>
      </c>
      <c r="C49" s="522" t="s">
        <v>919</v>
      </c>
      <c r="D49" s="92" t="s">
        <v>31</v>
      </c>
      <c r="E49" s="5">
        <v>19</v>
      </c>
      <c r="F49" s="10"/>
      <c r="G49" s="10"/>
      <c r="H49" s="10"/>
      <c r="I49" s="10"/>
      <c r="J49" s="10"/>
      <c r="K49" s="55">
        <f>'INP40.MELD'!F49</f>
        <v>0</v>
      </c>
      <c r="L49" s="55">
        <f t="shared" si="2"/>
        <v>0</v>
      </c>
      <c r="M49" s="10"/>
      <c r="N49" s="5">
        <v>19</v>
      </c>
      <c r="P49" s="158" t="str">
        <f t="shared" si="1"/>
        <v/>
      </c>
    </row>
    <row r="50" spans="1:16" ht="16" customHeight="1" thickTop="1" thickBot="1" x14ac:dyDescent="0.3">
      <c r="A50" s="78"/>
      <c r="B50" s="520" t="s">
        <v>815</v>
      </c>
      <c r="C50" s="522" t="s">
        <v>920</v>
      </c>
      <c r="D50" s="73" t="s">
        <v>21</v>
      </c>
      <c r="E50" s="5">
        <v>20</v>
      </c>
      <c r="F50" s="10"/>
      <c r="G50" s="10"/>
      <c r="H50" s="10"/>
      <c r="I50" s="10"/>
      <c r="J50" s="10"/>
      <c r="K50" s="55">
        <f>'INP40.MELD'!F50</f>
        <v>0</v>
      </c>
      <c r="L50" s="55">
        <f t="shared" si="2"/>
        <v>0</v>
      </c>
      <c r="M50" s="10"/>
      <c r="N50" s="5">
        <v>20</v>
      </c>
      <c r="P50" s="158" t="str">
        <f t="shared" si="1"/>
        <v/>
      </c>
    </row>
    <row r="51" spans="1:16" ht="16" customHeight="1" thickTop="1" thickBot="1" x14ac:dyDescent="0.3">
      <c r="A51" s="78"/>
      <c r="B51" s="520" t="s">
        <v>815</v>
      </c>
      <c r="C51" s="522" t="s">
        <v>921</v>
      </c>
      <c r="D51" s="73" t="s">
        <v>22</v>
      </c>
      <c r="E51" s="5">
        <v>21</v>
      </c>
      <c r="F51" s="10"/>
      <c r="G51" s="10"/>
      <c r="H51" s="10"/>
      <c r="I51" s="10"/>
      <c r="J51" s="10"/>
      <c r="K51" s="55">
        <f>'INP40.MELD'!F51</f>
        <v>0</v>
      </c>
      <c r="L51" s="55">
        <f t="shared" si="2"/>
        <v>0</v>
      </c>
      <c r="M51" s="10"/>
      <c r="N51" s="5">
        <v>21</v>
      </c>
      <c r="P51" s="158" t="str">
        <f t="shared" si="1"/>
        <v/>
      </c>
    </row>
    <row r="52" spans="1:16" ht="16" customHeight="1" thickTop="1" thickBot="1" x14ac:dyDescent="0.3">
      <c r="A52" s="78"/>
      <c r="B52" s="520" t="s">
        <v>815</v>
      </c>
      <c r="C52" s="522" t="s">
        <v>274</v>
      </c>
      <c r="D52" s="92" t="s">
        <v>23</v>
      </c>
      <c r="E52" s="5">
        <v>22</v>
      </c>
      <c r="F52" s="10"/>
      <c r="G52" s="10"/>
      <c r="H52" s="10"/>
      <c r="I52" s="10"/>
      <c r="J52" s="10"/>
      <c r="K52" s="55">
        <f>'INP40.MELD'!F52</f>
        <v>0</v>
      </c>
      <c r="L52" s="55">
        <f t="shared" si="2"/>
        <v>0</v>
      </c>
      <c r="M52" s="10"/>
      <c r="N52" s="5">
        <v>22</v>
      </c>
      <c r="P52" s="158" t="str">
        <f t="shared" si="1"/>
        <v/>
      </c>
    </row>
    <row r="53" spans="1:16" ht="16" customHeight="1" thickTop="1" thickBot="1" x14ac:dyDescent="0.3">
      <c r="A53" s="78"/>
      <c r="B53" s="520" t="s">
        <v>815</v>
      </c>
      <c r="C53" s="522" t="s">
        <v>922</v>
      </c>
      <c r="D53" s="73" t="s">
        <v>24</v>
      </c>
      <c r="E53" s="5">
        <v>23</v>
      </c>
      <c r="F53" s="10"/>
      <c r="G53" s="10"/>
      <c r="H53" s="10"/>
      <c r="I53" s="10"/>
      <c r="J53" s="10"/>
      <c r="K53" s="55">
        <f>'INP40.MELD'!F53</f>
        <v>0</v>
      </c>
      <c r="L53" s="55">
        <f t="shared" si="2"/>
        <v>0</v>
      </c>
      <c r="M53" s="10"/>
      <c r="N53" s="5">
        <v>23</v>
      </c>
      <c r="P53" s="158" t="str">
        <f t="shared" si="1"/>
        <v/>
      </c>
    </row>
    <row r="54" spans="1:16" ht="16" customHeight="1" thickTop="1" thickBot="1" x14ac:dyDescent="0.3">
      <c r="A54" s="78"/>
      <c r="B54" s="520" t="s">
        <v>815</v>
      </c>
      <c r="C54" s="522" t="s">
        <v>1098</v>
      </c>
      <c r="D54" s="73" t="s">
        <v>33</v>
      </c>
      <c r="E54" s="5">
        <v>42</v>
      </c>
      <c r="F54" s="10"/>
      <c r="G54" s="10"/>
      <c r="H54" s="10"/>
      <c r="I54" s="10"/>
      <c r="J54" s="10"/>
      <c r="K54" s="55">
        <f>'INP40.MELD'!F54</f>
        <v>0</v>
      </c>
      <c r="L54" s="55">
        <f t="shared" si="2"/>
        <v>0</v>
      </c>
      <c r="M54" s="10"/>
      <c r="N54" s="5">
        <v>42</v>
      </c>
      <c r="P54" s="158" t="str">
        <f t="shared" si="1"/>
        <v/>
      </c>
    </row>
    <row r="55" spans="1:16" ht="16" customHeight="1" thickTop="1" thickBot="1" x14ac:dyDescent="0.3">
      <c r="A55" s="78"/>
      <c r="B55" s="520" t="s">
        <v>815</v>
      </c>
      <c r="C55" s="522" t="s">
        <v>284</v>
      </c>
      <c r="D55" s="73" t="s">
        <v>90</v>
      </c>
      <c r="E55" s="5">
        <v>24</v>
      </c>
      <c r="F55" s="10"/>
      <c r="G55" s="10"/>
      <c r="H55" s="10"/>
      <c r="I55" s="10"/>
      <c r="J55" s="10"/>
      <c r="K55" s="55">
        <f>'INP40.MELD'!F55</f>
        <v>0</v>
      </c>
      <c r="L55" s="55">
        <f t="shared" si="2"/>
        <v>0</v>
      </c>
      <c r="M55" s="10"/>
      <c r="N55" s="5">
        <v>24</v>
      </c>
      <c r="P55" s="158" t="str">
        <f t="shared" si="1"/>
        <v/>
      </c>
    </row>
    <row r="56" spans="1:16" ht="16" customHeight="1" thickTop="1" thickBot="1" x14ac:dyDescent="0.3">
      <c r="A56" s="78"/>
      <c r="B56" s="520" t="s">
        <v>815</v>
      </c>
      <c r="C56" s="522" t="s">
        <v>923</v>
      </c>
      <c r="D56" s="73" t="s">
        <v>28</v>
      </c>
      <c r="E56" s="5">
        <v>25</v>
      </c>
      <c r="F56" s="10"/>
      <c r="G56" s="10"/>
      <c r="H56" s="10"/>
      <c r="I56" s="10"/>
      <c r="J56" s="10"/>
      <c r="K56" s="55">
        <f>'INP40.MELD'!F56</f>
        <v>0</v>
      </c>
      <c r="L56" s="55">
        <f t="shared" si="2"/>
        <v>0</v>
      </c>
      <c r="M56" s="10"/>
      <c r="N56" s="5">
        <v>25</v>
      </c>
      <c r="P56" s="158" t="str">
        <f t="shared" si="1"/>
        <v/>
      </c>
    </row>
    <row r="57" spans="1:16" ht="16" customHeight="1" thickTop="1" thickBot="1" x14ac:dyDescent="0.3">
      <c r="A57" s="78"/>
      <c r="B57" s="520" t="s">
        <v>815</v>
      </c>
      <c r="C57" s="522" t="s">
        <v>924</v>
      </c>
      <c r="D57" s="73" t="s">
        <v>89</v>
      </c>
      <c r="E57" s="5">
        <v>48</v>
      </c>
      <c r="F57" s="10"/>
      <c r="G57" s="10"/>
      <c r="H57" s="10"/>
      <c r="I57" s="10"/>
      <c r="J57" s="10"/>
      <c r="K57" s="55">
        <f>'INP40.MELD'!F57</f>
        <v>0</v>
      </c>
      <c r="L57" s="55">
        <f t="shared" si="2"/>
        <v>0</v>
      </c>
      <c r="M57" s="10"/>
      <c r="N57" s="5">
        <v>48</v>
      </c>
      <c r="P57" s="158" t="str">
        <f t="shared" si="1"/>
        <v/>
      </c>
    </row>
    <row r="58" spans="1:16" ht="16" customHeight="1" thickTop="1" thickBot="1" x14ac:dyDescent="0.3">
      <c r="A58" s="78"/>
      <c r="B58" s="520" t="s">
        <v>815</v>
      </c>
      <c r="C58" s="522" t="s">
        <v>925</v>
      </c>
      <c r="D58" s="73" t="s">
        <v>26</v>
      </c>
      <c r="E58" s="5">
        <v>49</v>
      </c>
      <c r="F58" s="10"/>
      <c r="G58" s="10"/>
      <c r="H58" s="10"/>
      <c r="I58" s="10"/>
      <c r="J58" s="10"/>
      <c r="K58" s="55">
        <f>'INP40.MELD'!F58</f>
        <v>0</v>
      </c>
      <c r="L58" s="55">
        <f t="shared" si="2"/>
        <v>0</v>
      </c>
      <c r="M58" s="10"/>
      <c r="N58" s="5">
        <v>49</v>
      </c>
      <c r="P58" s="158" t="str">
        <f t="shared" si="1"/>
        <v/>
      </c>
    </row>
    <row r="59" spans="1:16" ht="16" customHeight="1" thickTop="1" thickBot="1" x14ac:dyDescent="0.3">
      <c r="A59" s="78"/>
      <c r="B59" s="520" t="s">
        <v>815</v>
      </c>
      <c r="C59" s="522" t="s">
        <v>926</v>
      </c>
      <c r="D59" s="73" t="s">
        <v>25</v>
      </c>
      <c r="E59" s="5">
        <v>46</v>
      </c>
      <c r="F59" s="10"/>
      <c r="G59" s="10"/>
      <c r="H59" s="10"/>
      <c r="I59" s="10"/>
      <c r="J59" s="10"/>
      <c r="K59" s="55">
        <f>'INP40.MELD'!F59</f>
        <v>0</v>
      </c>
      <c r="L59" s="55">
        <f t="shared" si="2"/>
        <v>0</v>
      </c>
      <c r="M59" s="10"/>
      <c r="N59" s="5">
        <v>46</v>
      </c>
      <c r="P59" s="158" t="str">
        <f t="shared" si="1"/>
        <v/>
      </c>
    </row>
    <row r="60" spans="1:16" ht="16" customHeight="1" thickTop="1" thickBot="1" x14ac:dyDescent="0.3">
      <c r="A60" s="78"/>
      <c r="B60" s="520" t="s">
        <v>815</v>
      </c>
      <c r="C60" s="522" t="s">
        <v>927</v>
      </c>
      <c r="D60" s="92" t="s">
        <v>11</v>
      </c>
      <c r="E60" s="5">
        <v>30</v>
      </c>
      <c r="F60" s="10"/>
      <c r="G60" s="10"/>
      <c r="H60" s="10"/>
      <c r="I60" s="10"/>
      <c r="J60" s="10"/>
      <c r="K60" s="55">
        <f>'INP40.MELD'!F60</f>
        <v>0</v>
      </c>
      <c r="L60" s="55">
        <f t="shared" si="2"/>
        <v>0</v>
      </c>
      <c r="M60" s="10"/>
      <c r="N60" s="5">
        <v>30</v>
      </c>
      <c r="P60" s="158" t="str">
        <f t="shared" si="1"/>
        <v/>
      </c>
    </row>
    <row r="61" spans="1:16" ht="16" customHeight="1" thickTop="1" thickBot="1" x14ac:dyDescent="0.3">
      <c r="A61" s="78"/>
      <c r="B61" s="520" t="s">
        <v>815</v>
      </c>
      <c r="C61" s="522" t="s">
        <v>1096</v>
      </c>
      <c r="D61" s="73" t="s">
        <v>5</v>
      </c>
      <c r="E61" s="5">
        <v>31</v>
      </c>
      <c r="F61" s="10"/>
      <c r="G61" s="10"/>
      <c r="H61" s="10"/>
      <c r="I61" s="10"/>
      <c r="J61" s="10"/>
      <c r="K61" s="55">
        <f>'INP40.MELD'!F61</f>
        <v>0</v>
      </c>
      <c r="L61" s="55">
        <f t="shared" si="2"/>
        <v>0</v>
      </c>
      <c r="M61" s="10"/>
      <c r="N61" s="5">
        <v>31</v>
      </c>
      <c r="P61" s="158" t="str">
        <f t="shared" si="1"/>
        <v/>
      </c>
    </row>
    <row r="62" spans="1:16" ht="16" customHeight="1" thickTop="1" thickBot="1" x14ac:dyDescent="0.3">
      <c r="A62" s="78"/>
      <c r="B62" s="520" t="s">
        <v>815</v>
      </c>
      <c r="C62" s="522" t="s">
        <v>928</v>
      </c>
      <c r="D62" s="73" t="s">
        <v>34</v>
      </c>
      <c r="E62" s="5">
        <v>32</v>
      </c>
      <c r="F62" s="10"/>
      <c r="G62" s="10"/>
      <c r="H62" s="10"/>
      <c r="I62" s="10"/>
      <c r="J62" s="10"/>
      <c r="K62" s="55">
        <f>'INP40.MELD'!F62</f>
        <v>0</v>
      </c>
      <c r="L62" s="55">
        <f t="shared" si="2"/>
        <v>0</v>
      </c>
      <c r="M62" s="10"/>
      <c r="N62" s="5">
        <v>32</v>
      </c>
      <c r="P62" s="158" t="str">
        <f t="shared" si="1"/>
        <v/>
      </c>
    </row>
    <row r="63" spans="1:16" ht="16" customHeight="1" thickTop="1" thickBot="1" x14ac:dyDescent="0.3">
      <c r="A63" s="78"/>
      <c r="B63" s="520" t="s">
        <v>815</v>
      </c>
      <c r="C63" s="522" t="s">
        <v>285</v>
      </c>
      <c r="D63" s="73" t="s">
        <v>91</v>
      </c>
      <c r="E63" s="5">
        <v>43</v>
      </c>
      <c r="F63" s="61"/>
      <c r="G63" s="61"/>
      <c r="H63" s="61"/>
      <c r="I63" s="61"/>
      <c r="J63" s="61"/>
      <c r="K63" s="55">
        <f>'INP40.MELD'!F63</f>
        <v>0</v>
      </c>
      <c r="L63" s="55">
        <f t="shared" si="2"/>
        <v>0</v>
      </c>
      <c r="M63" s="61"/>
      <c r="N63" s="5">
        <v>43</v>
      </c>
      <c r="P63" s="158" t="str">
        <f t="shared" si="1"/>
        <v/>
      </c>
    </row>
    <row r="64" spans="1:16" ht="16" customHeight="1" thickTop="1" thickBot="1" x14ac:dyDescent="0.3">
      <c r="A64" s="78"/>
      <c r="B64" s="520" t="s">
        <v>815</v>
      </c>
      <c r="C64" s="522" t="s">
        <v>929</v>
      </c>
      <c r="D64" s="73" t="s">
        <v>18</v>
      </c>
      <c r="E64" s="5">
        <v>33</v>
      </c>
      <c r="F64" s="61"/>
      <c r="G64" s="61"/>
      <c r="H64" s="61"/>
      <c r="I64" s="61"/>
      <c r="J64" s="61"/>
      <c r="K64" s="55">
        <f>'INP40.MELD'!F64</f>
        <v>0</v>
      </c>
      <c r="L64" s="55">
        <f t="shared" si="2"/>
        <v>0</v>
      </c>
      <c r="M64" s="61"/>
      <c r="N64" s="5">
        <v>33</v>
      </c>
      <c r="P64" s="158" t="str">
        <f t="shared" si="1"/>
        <v/>
      </c>
    </row>
    <row r="65" spans="1:16" ht="16" customHeight="1" thickTop="1" thickBot="1" x14ac:dyDescent="0.3">
      <c r="A65" s="78"/>
      <c r="B65" s="520" t="s">
        <v>815</v>
      </c>
      <c r="C65" s="522" t="s">
        <v>930</v>
      </c>
      <c r="D65" s="92" t="s">
        <v>29</v>
      </c>
      <c r="E65" s="5">
        <v>35</v>
      </c>
      <c r="F65" s="10"/>
      <c r="G65" s="10"/>
      <c r="H65" s="10"/>
      <c r="I65" s="10"/>
      <c r="J65" s="10"/>
      <c r="K65" s="55">
        <f>'INP40.MELD'!F65</f>
        <v>0</v>
      </c>
      <c r="L65" s="55">
        <f t="shared" si="2"/>
        <v>0</v>
      </c>
      <c r="M65" s="10"/>
      <c r="N65" s="5">
        <v>35</v>
      </c>
      <c r="P65" s="158" t="str">
        <f t="shared" si="1"/>
        <v/>
      </c>
    </row>
    <row r="66" spans="1:16" ht="16" customHeight="1" thickTop="1" thickBot="1" x14ac:dyDescent="0.3">
      <c r="A66" s="78"/>
      <c r="B66" s="520" t="s">
        <v>815</v>
      </c>
      <c r="C66" s="522" t="s">
        <v>931</v>
      </c>
      <c r="D66" s="73" t="s">
        <v>14</v>
      </c>
      <c r="E66" s="5">
        <v>36</v>
      </c>
      <c r="F66" s="10"/>
      <c r="G66" s="10"/>
      <c r="H66" s="10"/>
      <c r="I66" s="10"/>
      <c r="J66" s="10"/>
      <c r="K66" s="55">
        <f>'INP40.MELD'!F66</f>
        <v>0</v>
      </c>
      <c r="L66" s="55">
        <f t="shared" si="2"/>
        <v>0</v>
      </c>
      <c r="M66" s="10"/>
      <c r="N66" s="5">
        <v>36</v>
      </c>
      <c r="P66" s="158" t="str">
        <f t="shared" si="1"/>
        <v/>
      </c>
    </row>
    <row r="67" spans="1:16" ht="35.15" customHeight="1" thickTop="1" thickBot="1" x14ac:dyDescent="0.35">
      <c r="A67" s="78"/>
      <c r="B67" s="523" t="s">
        <v>823</v>
      </c>
      <c r="C67" s="524"/>
      <c r="D67" s="97" t="s">
        <v>44</v>
      </c>
      <c r="E67" s="9"/>
      <c r="F67" s="238">
        <f t="shared" ref="F67:M67" si="3">SUM(F68,F74)</f>
        <v>0</v>
      </c>
      <c r="G67" s="238">
        <f t="shared" si="3"/>
        <v>0</v>
      </c>
      <c r="H67" s="238">
        <f t="shared" si="3"/>
        <v>0</v>
      </c>
      <c r="I67" s="238">
        <f t="shared" si="3"/>
        <v>0</v>
      </c>
      <c r="J67" s="238">
        <f t="shared" si="3"/>
        <v>0</v>
      </c>
      <c r="K67" s="238">
        <f t="shared" si="3"/>
        <v>0</v>
      </c>
      <c r="L67" s="238">
        <f t="shared" si="3"/>
        <v>0</v>
      </c>
      <c r="M67" s="238">
        <f t="shared" si="3"/>
        <v>0</v>
      </c>
      <c r="N67" s="9"/>
    </row>
    <row r="68" spans="1:16" ht="35.15" customHeight="1" thickTop="1" thickBot="1" x14ac:dyDescent="0.35">
      <c r="A68" s="78"/>
      <c r="B68" s="525" t="s">
        <v>932</v>
      </c>
      <c r="C68" s="526"/>
      <c r="D68" s="98" t="s">
        <v>422</v>
      </c>
      <c r="E68" s="5"/>
      <c r="F68" s="238">
        <f t="shared" ref="F68:M68" si="4">SUM(F69:F73)</f>
        <v>0</v>
      </c>
      <c r="G68" s="238">
        <f t="shared" si="4"/>
        <v>0</v>
      </c>
      <c r="H68" s="238">
        <f t="shared" si="4"/>
        <v>0</v>
      </c>
      <c r="I68" s="238">
        <f t="shared" si="4"/>
        <v>0</v>
      </c>
      <c r="J68" s="238">
        <f t="shared" si="4"/>
        <v>0</v>
      </c>
      <c r="K68" s="238">
        <f t="shared" si="4"/>
        <v>0</v>
      </c>
      <c r="L68" s="238">
        <f t="shared" si="4"/>
        <v>0</v>
      </c>
      <c r="M68" s="238">
        <f t="shared" si="4"/>
        <v>0</v>
      </c>
      <c r="N68" s="5"/>
    </row>
    <row r="69" spans="1:16" ht="16" customHeight="1" thickTop="1" thickBot="1" x14ac:dyDescent="0.3">
      <c r="A69" s="78"/>
      <c r="B69" s="520" t="s">
        <v>932</v>
      </c>
      <c r="C69" s="521" t="s">
        <v>933</v>
      </c>
      <c r="D69" s="73" t="s">
        <v>35</v>
      </c>
      <c r="E69" s="5">
        <v>103</v>
      </c>
      <c r="F69" s="10"/>
      <c r="G69" s="10"/>
      <c r="H69" s="10"/>
      <c r="I69" s="10"/>
      <c r="J69" s="10"/>
      <c r="K69" s="55">
        <f>'INP40.MELD'!F69</f>
        <v>0</v>
      </c>
      <c r="L69" s="55">
        <f>M69-F69-G69-K69+H69+I69+J69</f>
        <v>0</v>
      </c>
      <c r="M69" s="10"/>
      <c r="N69" s="5">
        <v>103</v>
      </c>
      <c r="P69" s="158" t="str">
        <f>IF(K69=0,"",IF(COUNTA(F69:J69,M69)=0,"Warning",""))</f>
        <v/>
      </c>
    </row>
    <row r="70" spans="1:16" s="257" customFormat="1" ht="16" customHeight="1" thickTop="1" thickBot="1" x14ac:dyDescent="0.3">
      <c r="A70" s="78"/>
      <c r="B70" s="520" t="s">
        <v>932</v>
      </c>
      <c r="C70" s="521" t="s">
        <v>934</v>
      </c>
      <c r="D70" s="73" t="s">
        <v>92</v>
      </c>
      <c r="E70" s="5">
        <v>104</v>
      </c>
      <c r="F70" s="10"/>
      <c r="G70" s="10"/>
      <c r="H70" s="10"/>
      <c r="I70" s="10"/>
      <c r="J70" s="10"/>
      <c r="K70" s="55">
        <f>'INP40.MELD'!F70</f>
        <v>0</v>
      </c>
      <c r="L70" s="55">
        <f>M70-F70-G70-K70+H70+I70+J70</f>
        <v>0</v>
      </c>
      <c r="M70" s="10"/>
      <c r="N70" s="5">
        <v>104</v>
      </c>
      <c r="P70" s="158" t="str">
        <f>IF(K70=0,"",IF(COUNTA(F70:J70,M70)=0,"Warning",""))</f>
        <v/>
      </c>
    </row>
    <row r="71" spans="1:16" s="257" customFormat="1" ht="16" customHeight="1" thickTop="1" thickBot="1" x14ac:dyDescent="0.3">
      <c r="A71" s="78"/>
      <c r="B71" s="520" t="s">
        <v>932</v>
      </c>
      <c r="C71" s="521" t="s">
        <v>935</v>
      </c>
      <c r="D71" s="73" t="s">
        <v>93</v>
      </c>
      <c r="E71" s="5">
        <v>126</v>
      </c>
      <c r="F71" s="10"/>
      <c r="G71" s="10"/>
      <c r="H71" s="10"/>
      <c r="I71" s="10"/>
      <c r="J71" s="10"/>
      <c r="K71" s="55">
        <f>'INP40.MELD'!F71</f>
        <v>0</v>
      </c>
      <c r="L71" s="55">
        <f>M71-F71-G71-K71+H71+I71+J71</f>
        <v>0</v>
      </c>
      <c r="M71" s="10"/>
      <c r="N71" s="5">
        <v>126</v>
      </c>
      <c r="P71" s="158" t="str">
        <f>IF(K71=0,"",IF(COUNTA(F71:J71,M71)=0,"Warning",""))</f>
        <v/>
      </c>
    </row>
    <row r="72" spans="1:16" s="257" customFormat="1" ht="16" customHeight="1" thickTop="1" thickBot="1" x14ac:dyDescent="0.3">
      <c r="A72" s="78"/>
      <c r="B72" s="520" t="s">
        <v>932</v>
      </c>
      <c r="C72" s="521" t="s">
        <v>936</v>
      </c>
      <c r="D72" s="92" t="s">
        <v>36</v>
      </c>
      <c r="E72" s="5">
        <v>130</v>
      </c>
      <c r="F72" s="10"/>
      <c r="G72" s="10"/>
      <c r="H72" s="10"/>
      <c r="I72" s="10"/>
      <c r="J72" s="10"/>
      <c r="K72" s="55">
        <f>'INP40.MELD'!F72</f>
        <v>0</v>
      </c>
      <c r="L72" s="55">
        <f>M72-F72-G72-K72+H72+I72+J72</f>
        <v>0</v>
      </c>
      <c r="M72" s="10"/>
      <c r="N72" s="5">
        <v>130</v>
      </c>
      <c r="P72" s="158" t="str">
        <f>IF(K72=0,"",IF(COUNTA(F72:J72,M72)=0,"Warning",""))</f>
        <v/>
      </c>
    </row>
    <row r="73" spans="1:16" ht="16" customHeight="1" thickTop="1" thickBot="1" x14ac:dyDescent="0.3">
      <c r="A73" s="78"/>
      <c r="B73" s="520" t="s">
        <v>932</v>
      </c>
      <c r="C73" s="522" t="s">
        <v>937</v>
      </c>
      <c r="D73" s="73" t="s">
        <v>94</v>
      </c>
      <c r="E73" s="5">
        <v>153</v>
      </c>
      <c r="F73" s="10"/>
      <c r="G73" s="10"/>
      <c r="H73" s="10"/>
      <c r="I73" s="10"/>
      <c r="J73" s="10"/>
      <c r="K73" s="55">
        <f>'INP40.MELD'!F73</f>
        <v>0</v>
      </c>
      <c r="L73" s="55">
        <f>M73-F73-G73-K73+H73+I73+J73</f>
        <v>0</v>
      </c>
      <c r="M73" s="10"/>
      <c r="N73" s="5">
        <v>153</v>
      </c>
      <c r="P73" s="158" t="str">
        <f>IF(K73=0,"",IF(COUNTA(F73:J73,M73)=0,"Warning",""))</f>
        <v/>
      </c>
    </row>
    <row r="74" spans="1:16" ht="35.15" customHeight="1" thickTop="1" thickBot="1" x14ac:dyDescent="0.35">
      <c r="A74" s="78"/>
      <c r="B74" s="527" t="s">
        <v>938</v>
      </c>
      <c r="C74" s="526"/>
      <c r="D74" s="149" t="s">
        <v>53</v>
      </c>
      <c r="E74" s="74"/>
      <c r="F74" s="238">
        <f t="shared" ref="F74:M74" si="5">SUM(F75:F125)</f>
        <v>0</v>
      </c>
      <c r="G74" s="238">
        <f t="shared" si="5"/>
        <v>0</v>
      </c>
      <c r="H74" s="238">
        <f t="shared" si="5"/>
        <v>0</v>
      </c>
      <c r="I74" s="238">
        <f t="shared" si="5"/>
        <v>0</v>
      </c>
      <c r="J74" s="238">
        <f t="shared" si="5"/>
        <v>0</v>
      </c>
      <c r="K74" s="238">
        <f t="shared" si="5"/>
        <v>0</v>
      </c>
      <c r="L74" s="238">
        <f t="shared" si="5"/>
        <v>0</v>
      </c>
      <c r="M74" s="238">
        <f t="shared" si="5"/>
        <v>0</v>
      </c>
      <c r="N74" s="74"/>
    </row>
    <row r="75" spans="1:16" ht="16" customHeight="1" thickTop="1" thickBot="1" x14ac:dyDescent="0.3">
      <c r="A75" s="78"/>
      <c r="B75" s="520" t="s">
        <v>938</v>
      </c>
      <c r="C75" s="522" t="s">
        <v>362</v>
      </c>
      <c r="D75" s="92" t="s">
        <v>95</v>
      </c>
      <c r="E75" s="5">
        <v>105</v>
      </c>
      <c r="F75" s="61"/>
      <c r="G75" s="61"/>
      <c r="H75" s="61"/>
      <c r="I75" s="61"/>
      <c r="J75" s="61"/>
      <c r="K75" s="55">
        <f>'INP40.MELD'!F75</f>
        <v>0</v>
      </c>
      <c r="L75" s="55">
        <f t="shared" ref="L75:L125" si="6">M75-F75-G75-K75+H75+I75+J75</f>
        <v>0</v>
      </c>
      <c r="M75" s="61"/>
      <c r="N75" s="5">
        <v>105</v>
      </c>
      <c r="P75" s="158" t="str">
        <f t="shared" ref="P75:P106" si="7">IF(K75=0,"",IF(COUNTA(F75:J75,M75)=0,"Warning",""))</f>
        <v/>
      </c>
    </row>
    <row r="76" spans="1:16" s="257" customFormat="1" ht="16" customHeight="1" thickTop="1" thickBot="1" x14ac:dyDescent="0.3">
      <c r="A76" s="78"/>
      <c r="B76" s="520" t="s">
        <v>938</v>
      </c>
      <c r="C76" s="522" t="s">
        <v>939</v>
      </c>
      <c r="D76" s="73" t="s">
        <v>110</v>
      </c>
      <c r="E76" s="5">
        <v>106</v>
      </c>
      <c r="F76" s="61"/>
      <c r="G76" s="61"/>
      <c r="H76" s="61"/>
      <c r="I76" s="61"/>
      <c r="J76" s="61"/>
      <c r="K76" s="55">
        <f>'INP40.MELD'!F76</f>
        <v>0</v>
      </c>
      <c r="L76" s="55">
        <f t="shared" si="6"/>
        <v>0</v>
      </c>
      <c r="M76" s="61"/>
      <c r="N76" s="5">
        <v>106</v>
      </c>
      <c r="P76" s="158" t="str">
        <f t="shared" si="7"/>
        <v/>
      </c>
    </row>
    <row r="77" spans="1:16" s="257" customFormat="1" ht="16" customHeight="1" thickTop="1" thickBot="1" x14ac:dyDescent="0.3">
      <c r="A77" s="78"/>
      <c r="B77" s="520" t="s">
        <v>938</v>
      </c>
      <c r="C77" s="522" t="s">
        <v>940</v>
      </c>
      <c r="D77" s="73" t="s">
        <v>112</v>
      </c>
      <c r="E77" s="5">
        <v>107</v>
      </c>
      <c r="F77" s="61"/>
      <c r="G77" s="61"/>
      <c r="H77" s="61"/>
      <c r="I77" s="61"/>
      <c r="J77" s="61"/>
      <c r="K77" s="55">
        <f>'INP40.MELD'!F77</f>
        <v>0</v>
      </c>
      <c r="L77" s="55">
        <f t="shared" si="6"/>
        <v>0</v>
      </c>
      <c r="M77" s="61"/>
      <c r="N77" s="5">
        <v>107</v>
      </c>
      <c r="P77" s="158" t="str">
        <f t="shared" si="7"/>
        <v/>
      </c>
    </row>
    <row r="78" spans="1:16" s="257" customFormat="1" ht="16" customHeight="1" thickTop="1" thickBot="1" x14ac:dyDescent="0.3">
      <c r="A78" s="78"/>
      <c r="B78" s="520" t="s">
        <v>938</v>
      </c>
      <c r="C78" s="522" t="s">
        <v>286</v>
      </c>
      <c r="D78" s="73" t="s">
        <v>96</v>
      </c>
      <c r="E78" s="5">
        <v>108</v>
      </c>
      <c r="F78" s="61"/>
      <c r="G78" s="61"/>
      <c r="H78" s="61"/>
      <c r="I78" s="61"/>
      <c r="J78" s="61"/>
      <c r="K78" s="55">
        <f>'INP40.MELD'!F78</f>
        <v>0</v>
      </c>
      <c r="L78" s="55">
        <f t="shared" si="6"/>
        <v>0</v>
      </c>
      <c r="M78" s="61"/>
      <c r="N78" s="5">
        <v>108</v>
      </c>
      <c r="P78" s="158" t="str">
        <f t="shared" si="7"/>
        <v/>
      </c>
    </row>
    <row r="79" spans="1:16" s="257" customFormat="1" ht="16" customHeight="1" thickTop="1" thickBot="1" x14ac:dyDescent="0.3">
      <c r="A79" s="78"/>
      <c r="B79" s="520" t="s">
        <v>938</v>
      </c>
      <c r="C79" s="522" t="s">
        <v>941</v>
      </c>
      <c r="D79" s="73" t="s">
        <v>97</v>
      </c>
      <c r="E79" s="5">
        <v>109</v>
      </c>
      <c r="F79" s="61"/>
      <c r="G79" s="61"/>
      <c r="H79" s="61"/>
      <c r="I79" s="61"/>
      <c r="J79" s="61"/>
      <c r="K79" s="55">
        <f>'INP40.MELD'!F79</f>
        <v>0</v>
      </c>
      <c r="L79" s="55">
        <f t="shared" si="6"/>
        <v>0</v>
      </c>
      <c r="M79" s="61"/>
      <c r="N79" s="5">
        <v>109</v>
      </c>
      <c r="P79" s="158" t="str">
        <f t="shared" si="7"/>
        <v/>
      </c>
    </row>
    <row r="80" spans="1:16" s="257" customFormat="1" ht="16" customHeight="1" thickTop="1" thickBot="1" x14ac:dyDescent="0.3">
      <c r="A80" s="78"/>
      <c r="B80" s="520" t="s">
        <v>938</v>
      </c>
      <c r="C80" s="522" t="s">
        <v>942</v>
      </c>
      <c r="D80" s="92" t="s">
        <v>98</v>
      </c>
      <c r="E80" s="5">
        <v>175</v>
      </c>
      <c r="F80" s="61"/>
      <c r="G80" s="61"/>
      <c r="H80" s="61"/>
      <c r="I80" s="61"/>
      <c r="J80" s="61"/>
      <c r="K80" s="55">
        <f>'INP40.MELD'!F80</f>
        <v>0</v>
      </c>
      <c r="L80" s="55">
        <f t="shared" si="6"/>
        <v>0</v>
      </c>
      <c r="M80" s="61"/>
      <c r="N80" s="5">
        <v>175</v>
      </c>
      <c r="P80" s="158" t="str">
        <f t="shared" si="7"/>
        <v/>
      </c>
    </row>
    <row r="81" spans="1:16" s="257" customFormat="1" ht="16" customHeight="1" thickTop="1" thickBot="1" x14ac:dyDescent="0.3">
      <c r="A81" s="78"/>
      <c r="B81" s="520" t="s">
        <v>938</v>
      </c>
      <c r="C81" s="522" t="s">
        <v>287</v>
      </c>
      <c r="D81" s="73" t="s">
        <v>99</v>
      </c>
      <c r="E81" s="5">
        <v>110</v>
      </c>
      <c r="F81" s="61"/>
      <c r="G81" s="61"/>
      <c r="H81" s="61"/>
      <c r="I81" s="61"/>
      <c r="J81" s="61"/>
      <c r="K81" s="55">
        <f>'INP40.MELD'!F81</f>
        <v>0</v>
      </c>
      <c r="L81" s="55">
        <f t="shared" si="6"/>
        <v>0</v>
      </c>
      <c r="M81" s="61"/>
      <c r="N81" s="5">
        <v>110</v>
      </c>
      <c r="P81" s="158" t="str">
        <f t="shared" si="7"/>
        <v/>
      </c>
    </row>
    <row r="82" spans="1:16" s="257" customFormat="1" ht="16" customHeight="1" thickTop="1" thickBot="1" x14ac:dyDescent="0.3">
      <c r="A82" s="78"/>
      <c r="B82" s="520" t="s">
        <v>938</v>
      </c>
      <c r="C82" s="522" t="s">
        <v>288</v>
      </c>
      <c r="D82" s="73" t="s">
        <v>100</v>
      </c>
      <c r="E82" s="5">
        <v>111</v>
      </c>
      <c r="F82" s="61"/>
      <c r="G82" s="61"/>
      <c r="H82" s="61"/>
      <c r="I82" s="61"/>
      <c r="J82" s="61"/>
      <c r="K82" s="55">
        <f>'INP40.MELD'!F82</f>
        <v>0</v>
      </c>
      <c r="L82" s="55">
        <f t="shared" si="6"/>
        <v>0</v>
      </c>
      <c r="M82" s="61"/>
      <c r="N82" s="5">
        <v>111</v>
      </c>
      <c r="P82" s="158" t="str">
        <f t="shared" si="7"/>
        <v/>
      </c>
    </row>
    <row r="83" spans="1:16" s="257" customFormat="1" ht="16" customHeight="1" thickTop="1" thickBot="1" x14ac:dyDescent="0.3">
      <c r="A83" s="78"/>
      <c r="B83" s="520" t="s">
        <v>938</v>
      </c>
      <c r="C83" s="522" t="s">
        <v>384</v>
      </c>
      <c r="D83" s="73" t="s">
        <v>107</v>
      </c>
      <c r="E83" s="5">
        <v>113</v>
      </c>
      <c r="F83" s="61"/>
      <c r="G83" s="61"/>
      <c r="H83" s="61"/>
      <c r="I83" s="61"/>
      <c r="J83" s="61"/>
      <c r="K83" s="55">
        <f>'INP40.MELD'!F83</f>
        <v>0</v>
      </c>
      <c r="L83" s="55">
        <f t="shared" si="6"/>
        <v>0</v>
      </c>
      <c r="M83" s="61"/>
      <c r="N83" s="5">
        <v>113</v>
      </c>
      <c r="P83" s="158" t="str">
        <f t="shared" si="7"/>
        <v/>
      </c>
    </row>
    <row r="84" spans="1:16" s="257" customFormat="1" ht="16" customHeight="1" thickTop="1" thickBot="1" x14ac:dyDescent="0.3">
      <c r="A84" s="78"/>
      <c r="B84" s="520" t="s">
        <v>938</v>
      </c>
      <c r="C84" s="522" t="s">
        <v>943</v>
      </c>
      <c r="D84" s="73" t="s">
        <v>109</v>
      </c>
      <c r="E84" s="5">
        <v>112</v>
      </c>
      <c r="F84" s="61"/>
      <c r="G84" s="61"/>
      <c r="H84" s="61"/>
      <c r="I84" s="61"/>
      <c r="J84" s="61"/>
      <c r="K84" s="55">
        <f>'INP40.MELD'!F84</f>
        <v>0</v>
      </c>
      <c r="L84" s="55">
        <f t="shared" si="6"/>
        <v>0</v>
      </c>
      <c r="M84" s="61"/>
      <c r="N84" s="5">
        <v>112</v>
      </c>
      <c r="P84" s="158" t="str">
        <f t="shared" si="7"/>
        <v/>
      </c>
    </row>
    <row r="85" spans="1:16" s="257" customFormat="1" ht="16" customHeight="1" thickTop="1" thickBot="1" x14ac:dyDescent="0.3">
      <c r="A85" s="78"/>
      <c r="B85" s="520" t="s">
        <v>938</v>
      </c>
      <c r="C85" s="522" t="s">
        <v>289</v>
      </c>
      <c r="D85" s="73" t="s">
        <v>111</v>
      </c>
      <c r="E85" s="5">
        <v>102</v>
      </c>
      <c r="F85" s="61"/>
      <c r="G85" s="61"/>
      <c r="H85" s="61"/>
      <c r="I85" s="61"/>
      <c r="J85" s="61"/>
      <c r="K85" s="55">
        <f>'INP40.MELD'!F85</f>
        <v>0</v>
      </c>
      <c r="L85" s="55">
        <f t="shared" si="6"/>
        <v>0</v>
      </c>
      <c r="M85" s="61"/>
      <c r="N85" s="5">
        <v>102</v>
      </c>
      <c r="P85" s="158" t="str">
        <f t="shared" si="7"/>
        <v/>
      </c>
    </row>
    <row r="86" spans="1:16" s="257" customFormat="1" ht="16" customHeight="1" thickTop="1" thickBot="1" x14ac:dyDescent="0.3">
      <c r="A86" s="78"/>
      <c r="B86" s="520" t="s">
        <v>938</v>
      </c>
      <c r="C86" s="522" t="s">
        <v>944</v>
      </c>
      <c r="D86" s="73" t="s">
        <v>113</v>
      </c>
      <c r="E86" s="5">
        <v>114</v>
      </c>
      <c r="F86" s="61"/>
      <c r="G86" s="61"/>
      <c r="H86" s="61"/>
      <c r="I86" s="61"/>
      <c r="J86" s="61"/>
      <c r="K86" s="55">
        <f>'INP40.MELD'!F86</f>
        <v>0</v>
      </c>
      <c r="L86" s="55">
        <f t="shared" si="6"/>
        <v>0</v>
      </c>
      <c r="M86" s="61"/>
      <c r="N86" s="5">
        <v>114</v>
      </c>
      <c r="P86" s="158" t="str">
        <f t="shared" si="7"/>
        <v/>
      </c>
    </row>
    <row r="87" spans="1:16" s="257" customFormat="1" ht="16" customHeight="1" thickTop="1" thickBot="1" x14ac:dyDescent="0.3">
      <c r="A87" s="78"/>
      <c r="B87" s="520" t="s">
        <v>938</v>
      </c>
      <c r="C87" s="522" t="s">
        <v>290</v>
      </c>
      <c r="D87" s="73" t="s">
        <v>114</v>
      </c>
      <c r="E87" s="5">
        <v>115</v>
      </c>
      <c r="F87" s="61"/>
      <c r="G87" s="61"/>
      <c r="H87" s="61"/>
      <c r="I87" s="61"/>
      <c r="J87" s="61"/>
      <c r="K87" s="55">
        <f>'INP40.MELD'!F87</f>
        <v>0</v>
      </c>
      <c r="L87" s="55">
        <f t="shared" si="6"/>
        <v>0</v>
      </c>
      <c r="M87" s="61"/>
      <c r="N87" s="5">
        <v>115</v>
      </c>
      <c r="P87" s="158" t="str">
        <f t="shared" si="7"/>
        <v/>
      </c>
    </row>
    <row r="88" spans="1:16" s="257" customFormat="1" ht="16" customHeight="1" thickTop="1" thickBot="1" x14ac:dyDescent="0.3">
      <c r="A88" s="78"/>
      <c r="B88" s="520" t="s">
        <v>938</v>
      </c>
      <c r="C88" s="522" t="s">
        <v>291</v>
      </c>
      <c r="D88" s="73" t="s">
        <v>115</v>
      </c>
      <c r="E88" s="5">
        <v>116</v>
      </c>
      <c r="F88" s="61"/>
      <c r="G88" s="61"/>
      <c r="H88" s="61"/>
      <c r="I88" s="61"/>
      <c r="J88" s="61"/>
      <c r="K88" s="55">
        <f>'INP40.MELD'!F88</f>
        <v>0</v>
      </c>
      <c r="L88" s="55">
        <f t="shared" si="6"/>
        <v>0</v>
      </c>
      <c r="M88" s="61"/>
      <c r="N88" s="5">
        <v>116</v>
      </c>
      <c r="P88" s="158" t="str">
        <f t="shared" si="7"/>
        <v/>
      </c>
    </row>
    <row r="89" spans="1:16" s="257" customFormat="1" ht="16" customHeight="1" thickTop="1" thickBot="1" x14ac:dyDescent="0.3">
      <c r="A89" s="78"/>
      <c r="B89" s="520" t="s">
        <v>938</v>
      </c>
      <c r="C89" s="522" t="s">
        <v>292</v>
      </c>
      <c r="D89" s="73" t="s">
        <v>116</v>
      </c>
      <c r="E89" s="5">
        <v>117</v>
      </c>
      <c r="F89" s="61"/>
      <c r="G89" s="61"/>
      <c r="H89" s="61"/>
      <c r="I89" s="61"/>
      <c r="J89" s="61"/>
      <c r="K89" s="55">
        <f>'INP40.MELD'!F89</f>
        <v>0</v>
      </c>
      <c r="L89" s="55">
        <f t="shared" si="6"/>
        <v>0</v>
      </c>
      <c r="M89" s="61"/>
      <c r="N89" s="5">
        <v>117</v>
      </c>
      <c r="P89" s="158" t="str">
        <f t="shared" si="7"/>
        <v/>
      </c>
    </row>
    <row r="90" spans="1:16" s="257" customFormat="1" ht="16" customHeight="1" thickTop="1" thickBot="1" x14ac:dyDescent="0.3">
      <c r="A90" s="78"/>
      <c r="B90" s="520" t="s">
        <v>938</v>
      </c>
      <c r="C90" s="522" t="s">
        <v>293</v>
      </c>
      <c r="D90" s="73" t="s">
        <v>117</v>
      </c>
      <c r="E90" s="5">
        <v>118</v>
      </c>
      <c r="F90" s="61"/>
      <c r="G90" s="61"/>
      <c r="H90" s="61"/>
      <c r="I90" s="61"/>
      <c r="J90" s="61"/>
      <c r="K90" s="55">
        <f>'INP40.MELD'!F90</f>
        <v>0</v>
      </c>
      <c r="L90" s="55">
        <f t="shared" si="6"/>
        <v>0</v>
      </c>
      <c r="M90" s="61"/>
      <c r="N90" s="5">
        <v>118</v>
      </c>
      <c r="P90" s="158" t="str">
        <f t="shared" si="7"/>
        <v/>
      </c>
    </row>
    <row r="91" spans="1:16" s="257" customFormat="1" ht="16" customHeight="1" thickTop="1" thickBot="1" x14ac:dyDescent="0.3">
      <c r="A91" s="78"/>
      <c r="B91" s="520" t="s">
        <v>938</v>
      </c>
      <c r="C91" s="522" t="s">
        <v>945</v>
      </c>
      <c r="D91" s="73" t="s">
        <v>101</v>
      </c>
      <c r="E91" s="5">
        <v>119</v>
      </c>
      <c r="F91" s="61"/>
      <c r="G91" s="61"/>
      <c r="H91" s="61"/>
      <c r="I91" s="61"/>
      <c r="J91" s="61"/>
      <c r="K91" s="55">
        <f>'INP40.MELD'!F91</f>
        <v>0</v>
      </c>
      <c r="L91" s="55">
        <f t="shared" si="6"/>
        <v>0</v>
      </c>
      <c r="M91" s="61"/>
      <c r="N91" s="5">
        <v>119</v>
      </c>
      <c r="P91" s="158" t="str">
        <f t="shared" si="7"/>
        <v/>
      </c>
    </row>
    <row r="92" spans="1:16" s="257" customFormat="1" ht="16" customHeight="1" thickTop="1" thickBot="1" x14ac:dyDescent="0.3">
      <c r="A92" s="78"/>
      <c r="B92" s="520" t="s">
        <v>938</v>
      </c>
      <c r="C92" s="522" t="s">
        <v>946</v>
      </c>
      <c r="D92" s="73" t="s">
        <v>102</v>
      </c>
      <c r="E92" s="5">
        <v>120</v>
      </c>
      <c r="F92" s="61"/>
      <c r="G92" s="61"/>
      <c r="H92" s="61"/>
      <c r="I92" s="61"/>
      <c r="J92" s="61"/>
      <c r="K92" s="55">
        <f>'INP40.MELD'!F92</f>
        <v>0</v>
      </c>
      <c r="L92" s="55">
        <f t="shared" si="6"/>
        <v>0</v>
      </c>
      <c r="M92" s="61"/>
      <c r="N92" s="5">
        <v>120</v>
      </c>
      <c r="P92" s="158" t="str">
        <f t="shared" si="7"/>
        <v/>
      </c>
    </row>
    <row r="93" spans="1:16" s="257" customFormat="1" ht="16" customHeight="1" thickTop="1" thickBot="1" x14ac:dyDescent="0.3">
      <c r="A93" s="78"/>
      <c r="B93" s="520" t="s">
        <v>938</v>
      </c>
      <c r="C93" s="522" t="s">
        <v>947</v>
      </c>
      <c r="D93" s="73" t="s">
        <v>118</v>
      </c>
      <c r="E93" s="5">
        <v>121</v>
      </c>
      <c r="F93" s="61"/>
      <c r="G93" s="61"/>
      <c r="H93" s="61"/>
      <c r="I93" s="61"/>
      <c r="J93" s="61"/>
      <c r="K93" s="55">
        <f>'INP40.MELD'!F93</f>
        <v>0</v>
      </c>
      <c r="L93" s="55">
        <f t="shared" si="6"/>
        <v>0</v>
      </c>
      <c r="M93" s="61"/>
      <c r="N93" s="5">
        <v>121</v>
      </c>
      <c r="P93" s="158" t="str">
        <f t="shared" si="7"/>
        <v/>
      </c>
    </row>
    <row r="94" spans="1:16" s="257" customFormat="1" ht="16" customHeight="1" thickTop="1" thickBot="1" x14ac:dyDescent="0.3">
      <c r="A94" s="78"/>
      <c r="B94" s="520" t="s">
        <v>938</v>
      </c>
      <c r="C94" s="522" t="s">
        <v>948</v>
      </c>
      <c r="D94" s="92" t="s">
        <v>105</v>
      </c>
      <c r="E94" s="5">
        <v>122</v>
      </c>
      <c r="F94" s="61"/>
      <c r="G94" s="61"/>
      <c r="H94" s="61"/>
      <c r="I94" s="61"/>
      <c r="J94" s="61"/>
      <c r="K94" s="55">
        <f>'INP40.MELD'!F94</f>
        <v>0</v>
      </c>
      <c r="L94" s="55">
        <f t="shared" si="6"/>
        <v>0</v>
      </c>
      <c r="M94" s="61"/>
      <c r="N94" s="5">
        <v>122</v>
      </c>
      <c r="P94" s="158" t="str">
        <f t="shared" si="7"/>
        <v/>
      </c>
    </row>
    <row r="95" spans="1:16" s="257" customFormat="1" ht="16" customHeight="1" thickTop="1" thickBot="1" x14ac:dyDescent="0.3">
      <c r="A95" s="78"/>
      <c r="B95" s="520" t="s">
        <v>938</v>
      </c>
      <c r="C95" s="522" t="s">
        <v>949</v>
      </c>
      <c r="D95" s="73" t="s">
        <v>106</v>
      </c>
      <c r="E95" s="5">
        <v>123</v>
      </c>
      <c r="F95" s="61"/>
      <c r="G95" s="61"/>
      <c r="H95" s="61"/>
      <c r="I95" s="61"/>
      <c r="J95" s="61"/>
      <c r="K95" s="55">
        <f>'INP40.MELD'!F95</f>
        <v>0</v>
      </c>
      <c r="L95" s="55">
        <f t="shared" si="6"/>
        <v>0</v>
      </c>
      <c r="M95" s="61"/>
      <c r="N95" s="5">
        <v>123</v>
      </c>
      <c r="P95" s="158" t="str">
        <f t="shared" si="7"/>
        <v/>
      </c>
    </row>
    <row r="96" spans="1:16" s="257" customFormat="1" ht="16" customHeight="1" thickTop="1" thickBot="1" x14ac:dyDescent="0.3">
      <c r="A96" s="78"/>
      <c r="B96" s="520" t="s">
        <v>938</v>
      </c>
      <c r="C96" s="528" t="s">
        <v>950</v>
      </c>
      <c r="D96" s="92" t="s">
        <v>108</v>
      </c>
      <c r="E96" s="5">
        <v>155</v>
      </c>
      <c r="F96" s="61"/>
      <c r="G96" s="61"/>
      <c r="H96" s="61"/>
      <c r="I96" s="61"/>
      <c r="J96" s="61"/>
      <c r="K96" s="55">
        <f>'INP40.MELD'!F96</f>
        <v>0</v>
      </c>
      <c r="L96" s="55">
        <f t="shared" si="6"/>
        <v>0</v>
      </c>
      <c r="M96" s="61"/>
      <c r="N96" s="5">
        <v>155</v>
      </c>
      <c r="P96" s="158" t="str">
        <f t="shared" si="7"/>
        <v/>
      </c>
    </row>
    <row r="97" spans="1:16" s="257" customFormat="1" ht="16" customHeight="1" thickTop="1" thickBot="1" x14ac:dyDescent="0.3">
      <c r="A97" s="78"/>
      <c r="B97" s="520" t="s">
        <v>938</v>
      </c>
      <c r="C97" s="522" t="s">
        <v>294</v>
      </c>
      <c r="D97" s="73" t="s">
        <v>119</v>
      </c>
      <c r="E97" s="5">
        <v>124</v>
      </c>
      <c r="F97" s="61"/>
      <c r="G97" s="61"/>
      <c r="H97" s="61"/>
      <c r="I97" s="61"/>
      <c r="J97" s="61"/>
      <c r="K97" s="55">
        <f>'INP40.MELD'!F97</f>
        <v>0</v>
      </c>
      <c r="L97" s="55">
        <f t="shared" si="6"/>
        <v>0</v>
      </c>
      <c r="M97" s="61"/>
      <c r="N97" s="5">
        <v>124</v>
      </c>
      <c r="P97" s="158" t="str">
        <f t="shared" si="7"/>
        <v/>
      </c>
    </row>
    <row r="98" spans="1:16" s="257" customFormat="1" ht="16" customHeight="1" thickTop="1" thickBot="1" x14ac:dyDescent="0.3">
      <c r="A98" s="78"/>
      <c r="B98" s="520" t="s">
        <v>938</v>
      </c>
      <c r="C98" s="522" t="s">
        <v>266</v>
      </c>
      <c r="D98" s="73" t="s">
        <v>120</v>
      </c>
      <c r="E98" s="5">
        <v>125</v>
      </c>
      <c r="F98" s="61"/>
      <c r="G98" s="61"/>
      <c r="H98" s="61"/>
      <c r="I98" s="61"/>
      <c r="J98" s="61"/>
      <c r="K98" s="55">
        <f>'INP40.MELD'!F98</f>
        <v>0</v>
      </c>
      <c r="L98" s="55">
        <f t="shared" si="6"/>
        <v>0</v>
      </c>
      <c r="M98" s="61"/>
      <c r="N98" s="5">
        <v>125</v>
      </c>
      <c r="P98" s="158" t="str">
        <f t="shared" si="7"/>
        <v/>
      </c>
    </row>
    <row r="99" spans="1:16" s="257" customFormat="1" ht="16" customHeight="1" thickTop="1" thickBot="1" x14ac:dyDescent="0.3">
      <c r="A99" s="78"/>
      <c r="B99" s="520" t="s">
        <v>938</v>
      </c>
      <c r="C99" s="522" t="s">
        <v>951</v>
      </c>
      <c r="D99" s="73" t="s">
        <v>121</v>
      </c>
      <c r="E99" s="5">
        <v>127</v>
      </c>
      <c r="F99" s="61"/>
      <c r="G99" s="61"/>
      <c r="H99" s="61"/>
      <c r="I99" s="61"/>
      <c r="J99" s="61"/>
      <c r="K99" s="55">
        <f>'INP40.MELD'!F99</f>
        <v>0</v>
      </c>
      <c r="L99" s="55">
        <f t="shared" si="6"/>
        <v>0</v>
      </c>
      <c r="M99" s="61"/>
      <c r="N99" s="5">
        <v>127</v>
      </c>
      <c r="P99" s="158" t="str">
        <f t="shared" si="7"/>
        <v/>
      </c>
    </row>
    <row r="100" spans="1:16" s="257" customFormat="1" ht="16" customHeight="1" thickTop="1" thickBot="1" x14ac:dyDescent="0.3">
      <c r="A100" s="78"/>
      <c r="B100" s="520" t="s">
        <v>938</v>
      </c>
      <c r="C100" s="522" t="s">
        <v>295</v>
      </c>
      <c r="D100" s="73" t="s">
        <v>122</v>
      </c>
      <c r="E100" s="5">
        <v>128</v>
      </c>
      <c r="F100" s="61"/>
      <c r="G100" s="61"/>
      <c r="H100" s="61"/>
      <c r="I100" s="61"/>
      <c r="J100" s="61"/>
      <c r="K100" s="55">
        <f>'INP40.MELD'!F100</f>
        <v>0</v>
      </c>
      <c r="L100" s="55">
        <f t="shared" si="6"/>
        <v>0</v>
      </c>
      <c r="M100" s="61"/>
      <c r="N100" s="5">
        <v>128</v>
      </c>
      <c r="P100" s="158" t="str">
        <f t="shared" si="7"/>
        <v/>
      </c>
    </row>
    <row r="101" spans="1:16" s="257" customFormat="1" ht="16" customHeight="1" thickTop="1" thickBot="1" x14ac:dyDescent="0.3">
      <c r="A101" s="78"/>
      <c r="B101" s="520" t="s">
        <v>938</v>
      </c>
      <c r="C101" s="522" t="s">
        <v>296</v>
      </c>
      <c r="D101" s="73" t="s">
        <v>123</v>
      </c>
      <c r="E101" s="5">
        <v>129</v>
      </c>
      <c r="F101" s="61"/>
      <c r="G101" s="61"/>
      <c r="H101" s="61"/>
      <c r="I101" s="61"/>
      <c r="J101" s="61"/>
      <c r="K101" s="55">
        <f>'INP40.MELD'!F101</f>
        <v>0</v>
      </c>
      <c r="L101" s="55">
        <f t="shared" si="6"/>
        <v>0</v>
      </c>
      <c r="M101" s="61"/>
      <c r="N101" s="5">
        <v>129</v>
      </c>
      <c r="P101" s="158" t="str">
        <f t="shared" si="7"/>
        <v/>
      </c>
    </row>
    <row r="102" spans="1:16" s="257" customFormat="1" ht="16" customHeight="1" thickTop="1" thickBot="1" x14ac:dyDescent="0.3">
      <c r="A102" s="78"/>
      <c r="B102" s="520" t="s">
        <v>938</v>
      </c>
      <c r="C102" s="522" t="s">
        <v>952</v>
      </c>
      <c r="D102" s="73" t="s">
        <v>124</v>
      </c>
      <c r="E102" s="5">
        <v>131</v>
      </c>
      <c r="F102" s="61"/>
      <c r="G102" s="61"/>
      <c r="H102" s="61"/>
      <c r="I102" s="61"/>
      <c r="J102" s="61"/>
      <c r="K102" s="55">
        <f>'INP40.MELD'!F102</f>
        <v>0</v>
      </c>
      <c r="L102" s="55">
        <f t="shared" si="6"/>
        <v>0</v>
      </c>
      <c r="M102" s="61"/>
      <c r="N102" s="5">
        <v>131</v>
      </c>
      <c r="P102" s="158" t="str">
        <f t="shared" si="7"/>
        <v/>
      </c>
    </row>
    <row r="103" spans="1:16" s="257" customFormat="1" ht="16" customHeight="1" thickTop="1" thickBot="1" x14ac:dyDescent="0.3">
      <c r="A103" s="78"/>
      <c r="B103" s="520" t="s">
        <v>938</v>
      </c>
      <c r="C103" s="522" t="s">
        <v>363</v>
      </c>
      <c r="D103" s="92" t="s">
        <v>125</v>
      </c>
      <c r="E103" s="5">
        <v>132</v>
      </c>
      <c r="F103" s="61"/>
      <c r="G103" s="61"/>
      <c r="H103" s="61"/>
      <c r="I103" s="61"/>
      <c r="J103" s="61"/>
      <c r="K103" s="55">
        <f>'INP40.MELD'!F103</f>
        <v>0</v>
      </c>
      <c r="L103" s="55">
        <f t="shared" si="6"/>
        <v>0</v>
      </c>
      <c r="M103" s="61"/>
      <c r="N103" s="5">
        <v>132</v>
      </c>
      <c r="P103" s="158" t="str">
        <f t="shared" si="7"/>
        <v/>
      </c>
    </row>
    <row r="104" spans="1:16" s="257" customFormat="1" ht="16" customHeight="1" thickTop="1" thickBot="1" x14ac:dyDescent="0.3">
      <c r="A104" s="78"/>
      <c r="B104" s="520" t="s">
        <v>938</v>
      </c>
      <c r="C104" s="522" t="s">
        <v>953</v>
      </c>
      <c r="D104" s="73" t="s">
        <v>126</v>
      </c>
      <c r="E104" s="5">
        <v>133</v>
      </c>
      <c r="F104" s="61"/>
      <c r="G104" s="61"/>
      <c r="H104" s="61"/>
      <c r="I104" s="61"/>
      <c r="J104" s="61"/>
      <c r="K104" s="55">
        <f>'INP40.MELD'!F104</f>
        <v>0</v>
      </c>
      <c r="L104" s="55">
        <f t="shared" si="6"/>
        <v>0</v>
      </c>
      <c r="M104" s="61"/>
      <c r="N104" s="5">
        <v>133</v>
      </c>
      <c r="P104" s="158" t="str">
        <f t="shared" si="7"/>
        <v/>
      </c>
    </row>
    <row r="105" spans="1:16" s="257" customFormat="1" ht="16" customHeight="1" thickTop="1" thickBot="1" x14ac:dyDescent="0.3">
      <c r="A105" s="78"/>
      <c r="B105" s="520" t="s">
        <v>938</v>
      </c>
      <c r="C105" s="522" t="s">
        <v>297</v>
      </c>
      <c r="D105" s="73" t="s">
        <v>127</v>
      </c>
      <c r="E105" s="5">
        <v>134</v>
      </c>
      <c r="F105" s="61"/>
      <c r="G105" s="61"/>
      <c r="H105" s="61"/>
      <c r="I105" s="61"/>
      <c r="J105" s="61"/>
      <c r="K105" s="55">
        <f>'INP40.MELD'!F105</f>
        <v>0</v>
      </c>
      <c r="L105" s="55">
        <f t="shared" si="6"/>
        <v>0</v>
      </c>
      <c r="M105" s="61"/>
      <c r="N105" s="5">
        <v>134</v>
      </c>
      <c r="P105" s="158" t="str">
        <f t="shared" si="7"/>
        <v/>
      </c>
    </row>
    <row r="106" spans="1:16" s="257" customFormat="1" ht="16" customHeight="1" thickTop="1" thickBot="1" x14ac:dyDescent="0.3">
      <c r="A106" s="78"/>
      <c r="B106" s="520" t="s">
        <v>938</v>
      </c>
      <c r="C106" s="522" t="s">
        <v>298</v>
      </c>
      <c r="D106" s="73" t="s">
        <v>128</v>
      </c>
      <c r="E106" s="5">
        <v>135</v>
      </c>
      <c r="F106" s="61"/>
      <c r="G106" s="61"/>
      <c r="H106" s="61"/>
      <c r="I106" s="61"/>
      <c r="J106" s="61"/>
      <c r="K106" s="55">
        <f>'INP40.MELD'!F106</f>
        <v>0</v>
      </c>
      <c r="L106" s="55">
        <f t="shared" si="6"/>
        <v>0</v>
      </c>
      <c r="M106" s="61"/>
      <c r="N106" s="5">
        <v>135</v>
      </c>
      <c r="P106" s="158" t="str">
        <f t="shared" si="7"/>
        <v/>
      </c>
    </row>
    <row r="107" spans="1:16" s="257" customFormat="1" ht="16" customHeight="1" thickTop="1" thickBot="1" x14ac:dyDescent="0.3">
      <c r="A107" s="78"/>
      <c r="B107" s="520" t="s">
        <v>938</v>
      </c>
      <c r="C107" s="522" t="s">
        <v>37</v>
      </c>
      <c r="D107" s="73" t="s">
        <v>38</v>
      </c>
      <c r="E107" s="5">
        <v>136</v>
      </c>
      <c r="F107" s="61"/>
      <c r="G107" s="61"/>
      <c r="H107" s="61"/>
      <c r="I107" s="61"/>
      <c r="J107" s="61"/>
      <c r="K107" s="55">
        <f>'INP40.MELD'!F107</f>
        <v>0</v>
      </c>
      <c r="L107" s="55">
        <f t="shared" si="6"/>
        <v>0</v>
      </c>
      <c r="M107" s="61"/>
      <c r="N107" s="5">
        <v>136</v>
      </c>
      <c r="P107" s="158" t="str">
        <f t="shared" ref="P107:P125" si="8">IF(K107=0,"",IF(COUNTA(F107:J107,M107)=0,"Warning",""))</f>
        <v/>
      </c>
    </row>
    <row r="108" spans="1:16" s="257" customFormat="1" ht="16" customHeight="1" thickTop="1" thickBot="1" x14ac:dyDescent="0.3">
      <c r="A108" s="78"/>
      <c r="B108" s="520" t="s">
        <v>938</v>
      </c>
      <c r="C108" s="522" t="s">
        <v>954</v>
      </c>
      <c r="D108" s="73" t="s">
        <v>129</v>
      </c>
      <c r="E108" s="5">
        <v>138</v>
      </c>
      <c r="F108" s="61"/>
      <c r="G108" s="61"/>
      <c r="H108" s="61"/>
      <c r="I108" s="61"/>
      <c r="J108" s="61"/>
      <c r="K108" s="55">
        <f>'INP40.MELD'!F108</f>
        <v>0</v>
      </c>
      <c r="L108" s="55">
        <f t="shared" si="6"/>
        <v>0</v>
      </c>
      <c r="M108" s="61"/>
      <c r="N108" s="5">
        <v>138</v>
      </c>
      <c r="P108" s="158" t="str">
        <f t="shared" si="8"/>
        <v/>
      </c>
    </row>
    <row r="109" spans="1:16" s="257" customFormat="1" ht="16" customHeight="1" thickTop="1" thickBot="1" x14ac:dyDescent="0.3">
      <c r="A109" s="78"/>
      <c r="B109" s="520" t="s">
        <v>938</v>
      </c>
      <c r="C109" s="522" t="s">
        <v>955</v>
      </c>
      <c r="D109" s="73" t="s">
        <v>130</v>
      </c>
      <c r="E109" s="5">
        <v>139</v>
      </c>
      <c r="F109" s="61"/>
      <c r="G109" s="61"/>
      <c r="H109" s="61"/>
      <c r="I109" s="61"/>
      <c r="J109" s="61"/>
      <c r="K109" s="55">
        <f>'INP40.MELD'!F109</f>
        <v>0</v>
      </c>
      <c r="L109" s="55">
        <f t="shared" si="6"/>
        <v>0</v>
      </c>
      <c r="M109" s="61"/>
      <c r="N109" s="5">
        <v>139</v>
      </c>
      <c r="P109" s="158" t="str">
        <f t="shared" si="8"/>
        <v/>
      </c>
    </row>
    <row r="110" spans="1:16" s="257" customFormat="1" ht="16" customHeight="1" thickTop="1" thickBot="1" x14ac:dyDescent="0.3">
      <c r="A110" s="78"/>
      <c r="B110" s="520" t="s">
        <v>938</v>
      </c>
      <c r="C110" s="522" t="s">
        <v>956</v>
      </c>
      <c r="D110" s="73" t="s">
        <v>131</v>
      </c>
      <c r="E110" s="5">
        <v>141</v>
      </c>
      <c r="F110" s="61"/>
      <c r="G110" s="61"/>
      <c r="H110" s="61"/>
      <c r="I110" s="61"/>
      <c r="J110" s="61"/>
      <c r="K110" s="55">
        <f>'INP40.MELD'!F110</f>
        <v>0</v>
      </c>
      <c r="L110" s="55">
        <f t="shared" si="6"/>
        <v>0</v>
      </c>
      <c r="M110" s="61"/>
      <c r="N110" s="5">
        <v>141</v>
      </c>
      <c r="P110" s="158" t="str">
        <f t="shared" si="8"/>
        <v/>
      </c>
    </row>
    <row r="111" spans="1:16" s="257" customFormat="1" ht="16" customHeight="1" thickTop="1" thickBot="1" x14ac:dyDescent="0.3">
      <c r="A111" s="78"/>
      <c r="B111" s="520" t="s">
        <v>938</v>
      </c>
      <c r="C111" s="522" t="s">
        <v>299</v>
      </c>
      <c r="D111" s="73" t="s">
        <v>132</v>
      </c>
      <c r="E111" s="5">
        <v>142</v>
      </c>
      <c r="F111" s="61"/>
      <c r="G111" s="61"/>
      <c r="H111" s="61"/>
      <c r="I111" s="61"/>
      <c r="J111" s="61"/>
      <c r="K111" s="55">
        <f>'INP40.MELD'!F111</f>
        <v>0</v>
      </c>
      <c r="L111" s="55">
        <f t="shared" si="6"/>
        <v>0</v>
      </c>
      <c r="M111" s="61"/>
      <c r="N111" s="5">
        <v>142</v>
      </c>
      <c r="P111" s="158" t="str">
        <f t="shared" si="8"/>
        <v/>
      </c>
    </row>
    <row r="112" spans="1:16" s="257" customFormat="1" ht="16" customHeight="1" thickTop="1" thickBot="1" x14ac:dyDescent="0.3">
      <c r="A112" s="78"/>
      <c r="B112" s="520" t="s">
        <v>938</v>
      </c>
      <c r="C112" s="522" t="s">
        <v>957</v>
      </c>
      <c r="D112" s="92" t="s">
        <v>133</v>
      </c>
      <c r="E112" s="5">
        <v>143</v>
      </c>
      <c r="F112" s="61"/>
      <c r="G112" s="61"/>
      <c r="H112" s="61"/>
      <c r="I112" s="61"/>
      <c r="J112" s="61"/>
      <c r="K112" s="55">
        <f>'INP40.MELD'!F112</f>
        <v>0</v>
      </c>
      <c r="L112" s="55">
        <f t="shared" si="6"/>
        <v>0</v>
      </c>
      <c r="M112" s="61"/>
      <c r="N112" s="5">
        <v>143</v>
      </c>
      <c r="P112" s="158" t="str">
        <f t="shared" si="8"/>
        <v/>
      </c>
    </row>
    <row r="113" spans="1:16" s="257" customFormat="1" ht="16" customHeight="1" thickTop="1" thickBot="1" x14ac:dyDescent="0.3">
      <c r="A113" s="78"/>
      <c r="B113" s="520" t="s">
        <v>938</v>
      </c>
      <c r="C113" s="522" t="s">
        <v>300</v>
      </c>
      <c r="D113" s="73" t="s">
        <v>134</v>
      </c>
      <c r="E113" s="5">
        <v>144</v>
      </c>
      <c r="F113" s="61"/>
      <c r="G113" s="61"/>
      <c r="H113" s="61"/>
      <c r="I113" s="61"/>
      <c r="J113" s="61"/>
      <c r="K113" s="55">
        <f>'INP40.MELD'!F113</f>
        <v>0</v>
      </c>
      <c r="L113" s="55">
        <f t="shared" si="6"/>
        <v>0</v>
      </c>
      <c r="M113" s="61"/>
      <c r="N113" s="5">
        <v>144</v>
      </c>
      <c r="P113" s="158" t="str">
        <f t="shared" si="8"/>
        <v/>
      </c>
    </row>
    <row r="114" spans="1:16" s="257" customFormat="1" ht="16" customHeight="1" thickTop="1" thickBot="1" x14ac:dyDescent="0.3">
      <c r="A114" s="78"/>
      <c r="B114" s="520" t="s">
        <v>938</v>
      </c>
      <c r="C114" s="522" t="s">
        <v>958</v>
      </c>
      <c r="D114" s="73" t="s">
        <v>135</v>
      </c>
      <c r="E114" s="5">
        <v>145</v>
      </c>
      <c r="F114" s="61"/>
      <c r="G114" s="61"/>
      <c r="H114" s="61"/>
      <c r="I114" s="61"/>
      <c r="J114" s="61"/>
      <c r="K114" s="55">
        <f>'INP40.MELD'!F114</f>
        <v>0</v>
      </c>
      <c r="L114" s="55">
        <f t="shared" si="6"/>
        <v>0</v>
      </c>
      <c r="M114" s="61"/>
      <c r="N114" s="5">
        <v>145</v>
      </c>
      <c r="P114" s="158" t="str">
        <f t="shared" si="8"/>
        <v/>
      </c>
    </row>
    <row r="115" spans="1:16" s="257" customFormat="1" ht="16" customHeight="1" thickTop="1" thickBot="1" x14ac:dyDescent="0.3">
      <c r="A115" s="78"/>
      <c r="B115" s="520" t="s">
        <v>938</v>
      </c>
      <c r="C115" s="522" t="s">
        <v>301</v>
      </c>
      <c r="D115" s="73" t="s">
        <v>136</v>
      </c>
      <c r="E115" s="5">
        <v>146</v>
      </c>
      <c r="F115" s="61"/>
      <c r="G115" s="61"/>
      <c r="H115" s="61"/>
      <c r="I115" s="61"/>
      <c r="J115" s="61"/>
      <c r="K115" s="55">
        <f>'INP40.MELD'!F115</f>
        <v>0</v>
      </c>
      <c r="L115" s="55">
        <f t="shared" si="6"/>
        <v>0</v>
      </c>
      <c r="M115" s="61"/>
      <c r="N115" s="5">
        <v>146</v>
      </c>
      <c r="P115" s="158" t="str">
        <f t="shared" si="8"/>
        <v/>
      </c>
    </row>
    <row r="116" spans="1:16" s="257" customFormat="1" ht="16" customHeight="1" thickTop="1" thickBot="1" x14ac:dyDescent="0.3">
      <c r="A116" s="78"/>
      <c r="B116" s="520" t="s">
        <v>938</v>
      </c>
      <c r="C116" s="522" t="s">
        <v>959</v>
      </c>
      <c r="D116" s="92" t="s">
        <v>137</v>
      </c>
      <c r="E116" s="5">
        <v>140</v>
      </c>
      <c r="F116" s="61"/>
      <c r="G116" s="61"/>
      <c r="H116" s="61"/>
      <c r="I116" s="61"/>
      <c r="J116" s="61"/>
      <c r="K116" s="55">
        <f>'INP40.MELD'!F116</f>
        <v>0</v>
      </c>
      <c r="L116" s="55">
        <f t="shared" si="6"/>
        <v>0</v>
      </c>
      <c r="M116" s="61"/>
      <c r="N116" s="5">
        <v>140</v>
      </c>
      <c r="P116" s="158" t="str">
        <f t="shared" si="8"/>
        <v/>
      </c>
    </row>
    <row r="117" spans="1:16" s="257" customFormat="1" ht="16" customHeight="1" thickTop="1" thickBot="1" x14ac:dyDescent="0.3">
      <c r="A117" s="78"/>
      <c r="B117" s="520" t="s">
        <v>938</v>
      </c>
      <c r="C117" s="522" t="s">
        <v>960</v>
      </c>
      <c r="D117" s="77" t="s">
        <v>39</v>
      </c>
      <c r="E117" s="5">
        <v>148</v>
      </c>
      <c r="F117" s="61"/>
      <c r="G117" s="61"/>
      <c r="H117" s="61"/>
      <c r="I117" s="61"/>
      <c r="J117" s="61"/>
      <c r="K117" s="55">
        <f>'INP40.MELD'!F117</f>
        <v>0</v>
      </c>
      <c r="L117" s="55">
        <f t="shared" si="6"/>
        <v>0</v>
      </c>
      <c r="M117" s="61"/>
      <c r="N117" s="5">
        <v>148</v>
      </c>
      <c r="P117" s="158" t="str">
        <f t="shared" si="8"/>
        <v/>
      </c>
    </row>
    <row r="118" spans="1:16" s="257" customFormat="1" ht="16" customHeight="1" thickTop="1" thickBot="1" x14ac:dyDescent="0.3">
      <c r="A118" s="78"/>
      <c r="B118" s="520" t="s">
        <v>938</v>
      </c>
      <c r="C118" s="522" t="s">
        <v>302</v>
      </c>
      <c r="D118" s="73" t="s">
        <v>138</v>
      </c>
      <c r="E118" s="5">
        <v>147</v>
      </c>
      <c r="F118" s="61"/>
      <c r="G118" s="61"/>
      <c r="H118" s="61"/>
      <c r="I118" s="61"/>
      <c r="J118" s="61"/>
      <c r="K118" s="55">
        <f>'INP40.MELD'!F118</f>
        <v>0</v>
      </c>
      <c r="L118" s="55">
        <f t="shared" si="6"/>
        <v>0</v>
      </c>
      <c r="M118" s="61"/>
      <c r="N118" s="5">
        <v>147</v>
      </c>
      <c r="P118" s="158" t="str">
        <f t="shared" si="8"/>
        <v/>
      </c>
    </row>
    <row r="119" spans="1:16" s="257" customFormat="1" ht="16" customHeight="1" thickTop="1" thickBot="1" x14ac:dyDescent="0.3">
      <c r="A119" s="78"/>
      <c r="B119" s="520" t="s">
        <v>938</v>
      </c>
      <c r="C119" s="522" t="s">
        <v>961</v>
      </c>
      <c r="D119" s="73" t="s">
        <v>322</v>
      </c>
      <c r="E119" s="5">
        <v>157</v>
      </c>
      <c r="F119" s="61"/>
      <c r="G119" s="61"/>
      <c r="H119" s="61"/>
      <c r="I119" s="61"/>
      <c r="J119" s="61"/>
      <c r="K119" s="55">
        <f>'INP40.MELD'!F119</f>
        <v>0</v>
      </c>
      <c r="L119" s="55">
        <f t="shared" si="6"/>
        <v>0</v>
      </c>
      <c r="M119" s="61"/>
      <c r="N119" s="5">
        <v>157</v>
      </c>
      <c r="P119" s="158" t="str">
        <f t="shared" si="8"/>
        <v/>
      </c>
    </row>
    <row r="120" spans="1:16" s="257" customFormat="1" ht="16" customHeight="1" thickTop="1" thickBot="1" x14ac:dyDescent="0.3">
      <c r="A120" s="78"/>
      <c r="B120" s="520" t="s">
        <v>938</v>
      </c>
      <c r="C120" s="522" t="s">
        <v>1099</v>
      </c>
      <c r="D120" s="73" t="s">
        <v>139</v>
      </c>
      <c r="E120" s="5">
        <v>149</v>
      </c>
      <c r="F120" s="61"/>
      <c r="G120" s="61"/>
      <c r="H120" s="61"/>
      <c r="I120" s="61"/>
      <c r="J120" s="61"/>
      <c r="K120" s="55">
        <f>'INP40.MELD'!F120</f>
        <v>0</v>
      </c>
      <c r="L120" s="55">
        <f t="shared" si="6"/>
        <v>0</v>
      </c>
      <c r="M120" s="61"/>
      <c r="N120" s="5">
        <v>149</v>
      </c>
      <c r="P120" s="158" t="str">
        <f t="shared" si="8"/>
        <v/>
      </c>
    </row>
    <row r="121" spans="1:16" s="257" customFormat="1" ht="16" customHeight="1" thickTop="1" thickBot="1" x14ac:dyDescent="0.3">
      <c r="A121" s="78"/>
      <c r="B121" s="520" t="s">
        <v>938</v>
      </c>
      <c r="C121" s="522" t="s">
        <v>962</v>
      </c>
      <c r="D121" s="92" t="s">
        <v>140</v>
      </c>
      <c r="E121" s="5">
        <v>150</v>
      </c>
      <c r="F121" s="61"/>
      <c r="G121" s="61"/>
      <c r="H121" s="61"/>
      <c r="I121" s="61"/>
      <c r="J121" s="61"/>
      <c r="K121" s="55">
        <f>'INP40.MELD'!F121</f>
        <v>0</v>
      </c>
      <c r="L121" s="55">
        <f t="shared" si="6"/>
        <v>0</v>
      </c>
      <c r="M121" s="61"/>
      <c r="N121" s="5">
        <v>150</v>
      </c>
      <c r="P121" s="158" t="str">
        <f t="shared" si="8"/>
        <v/>
      </c>
    </row>
    <row r="122" spans="1:16" s="257" customFormat="1" ht="16" customHeight="1" thickTop="1" thickBot="1" x14ac:dyDescent="0.3">
      <c r="A122" s="78"/>
      <c r="B122" s="520" t="s">
        <v>938</v>
      </c>
      <c r="C122" s="522" t="s">
        <v>303</v>
      </c>
      <c r="D122" s="73" t="s">
        <v>141</v>
      </c>
      <c r="E122" s="5">
        <v>151</v>
      </c>
      <c r="F122" s="61"/>
      <c r="G122" s="61"/>
      <c r="H122" s="61"/>
      <c r="I122" s="61"/>
      <c r="J122" s="61"/>
      <c r="K122" s="55">
        <f>'INP40.MELD'!F122</f>
        <v>0</v>
      </c>
      <c r="L122" s="55">
        <f t="shared" si="6"/>
        <v>0</v>
      </c>
      <c r="M122" s="61"/>
      <c r="N122" s="5">
        <v>151</v>
      </c>
      <c r="P122" s="158" t="str">
        <f t="shared" si="8"/>
        <v/>
      </c>
    </row>
    <row r="123" spans="1:16" s="257" customFormat="1" ht="16" customHeight="1" thickTop="1" thickBot="1" x14ac:dyDescent="0.3">
      <c r="A123" s="78"/>
      <c r="B123" s="520" t="s">
        <v>938</v>
      </c>
      <c r="C123" s="522" t="s">
        <v>963</v>
      </c>
      <c r="D123" s="73" t="s">
        <v>104</v>
      </c>
      <c r="E123" s="5">
        <v>152</v>
      </c>
      <c r="F123" s="61"/>
      <c r="G123" s="61"/>
      <c r="H123" s="61"/>
      <c r="I123" s="61"/>
      <c r="J123" s="61"/>
      <c r="K123" s="55">
        <f>'INP40.MELD'!F123</f>
        <v>0</v>
      </c>
      <c r="L123" s="55">
        <f t="shared" si="6"/>
        <v>0</v>
      </c>
      <c r="M123" s="61"/>
      <c r="N123" s="5">
        <v>152</v>
      </c>
      <c r="P123" s="158" t="str">
        <f t="shared" si="8"/>
        <v/>
      </c>
    </row>
    <row r="124" spans="1:16" s="257" customFormat="1" ht="16" customHeight="1" thickTop="1" thickBot="1" x14ac:dyDescent="0.3">
      <c r="A124" s="78"/>
      <c r="B124" s="520" t="s">
        <v>938</v>
      </c>
      <c r="C124" s="522" t="s">
        <v>304</v>
      </c>
      <c r="D124" s="73" t="s">
        <v>142</v>
      </c>
      <c r="E124" s="5">
        <v>154</v>
      </c>
      <c r="F124" s="61"/>
      <c r="G124" s="61"/>
      <c r="H124" s="61"/>
      <c r="I124" s="61"/>
      <c r="J124" s="61"/>
      <c r="K124" s="55">
        <f>'INP40.MELD'!F124</f>
        <v>0</v>
      </c>
      <c r="L124" s="55">
        <f t="shared" si="6"/>
        <v>0</v>
      </c>
      <c r="M124" s="61"/>
      <c r="N124" s="5">
        <v>154</v>
      </c>
      <c r="P124" s="158" t="str">
        <f t="shared" si="8"/>
        <v/>
      </c>
    </row>
    <row r="125" spans="1:16" ht="16" customHeight="1" thickTop="1" thickBot="1" x14ac:dyDescent="0.3">
      <c r="A125" s="78"/>
      <c r="B125" s="520" t="s">
        <v>938</v>
      </c>
      <c r="C125" s="522" t="s">
        <v>964</v>
      </c>
      <c r="D125" s="73" t="s">
        <v>103</v>
      </c>
      <c r="E125" s="5">
        <v>156</v>
      </c>
      <c r="F125" s="61"/>
      <c r="G125" s="61"/>
      <c r="H125" s="61"/>
      <c r="I125" s="61"/>
      <c r="J125" s="61"/>
      <c r="K125" s="55">
        <f>'INP40.MELD'!F125</f>
        <v>0</v>
      </c>
      <c r="L125" s="55">
        <f t="shared" si="6"/>
        <v>0</v>
      </c>
      <c r="M125" s="61"/>
      <c r="N125" s="5">
        <v>156</v>
      </c>
      <c r="P125" s="158" t="str">
        <f t="shared" si="8"/>
        <v/>
      </c>
    </row>
    <row r="126" spans="1:16" ht="35.15" customHeight="1" thickTop="1" thickBot="1" x14ac:dyDescent="0.35">
      <c r="A126" s="78"/>
      <c r="B126" s="529" t="s">
        <v>831</v>
      </c>
      <c r="C126" s="524"/>
      <c r="D126" s="97" t="s">
        <v>73</v>
      </c>
      <c r="E126" s="9"/>
      <c r="F126" s="238">
        <f t="shared" ref="F126:M126" si="9">SUM(F127,F131,F164)</f>
        <v>0</v>
      </c>
      <c r="G126" s="238">
        <f t="shared" si="9"/>
        <v>0</v>
      </c>
      <c r="H126" s="238">
        <f t="shared" si="9"/>
        <v>0</v>
      </c>
      <c r="I126" s="238">
        <f t="shared" si="9"/>
        <v>0</v>
      </c>
      <c r="J126" s="238">
        <f t="shared" si="9"/>
        <v>0</v>
      </c>
      <c r="K126" s="238">
        <f t="shared" si="9"/>
        <v>0</v>
      </c>
      <c r="L126" s="238">
        <f t="shared" si="9"/>
        <v>0</v>
      </c>
      <c r="M126" s="238">
        <f t="shared" si="9"/>
        <v>0</v>
      </c>
      <c r="N126" s="9"/>
    </row>
    <row r="127" spans="1:16" ht="35.15" customHeight="1" thickTop="1" thickBot="1" x14ac:dyDescent="0.35">
      <c r="A127" s="78"/>
      <c r="B127" s="525" t="s">
        <v>965</v>
      </c>
      <c r="C127" s="530"/>
      <c r="D127" s="99" t="s">
        <v>356</v>
      </c>
      <c r="E127" s="5"/>
      <c r="F127" s="238">
        <f t="shared" ref="F127:M127" si="10">SUM(F128:F130)</f>
        <v>0</v>
      </c>
      <c r="G127" s="238">
        <f t="shared" si="10"/>
        <v>0</v>
      </c>
      <c r="H127" s="238">
        <f t="shared" si="10"/>
        <v>0</v>
      </c>
      <c r="I127" s="238">
        <f t="shared" si="10"/>
        <v>0</v>
      </c>
      <c r="J127" s="238">
        <f t="shared" si="10"/>
        <v>0</v>
      </c>
      <c r="K127" s="238">
        <f t="shared" si="10"/>
        <v>0</v>
      </c>
      <c r="L127" s="238">
        <f t="shared" si="10"/>
        <v>0</v>
      </c>
      <c r="M127" s="238">
        <f t="shared" si="10"/>
        <v>0</v>
      </c>
      <c r="N127" s="5"/>
    </row>
    <row r="128" spans="1:16" ht="16" customHeight="1" thickTop="1" thickBot="1" x14ac:dyDescent="0.3">
      <c r="A128" s="78"/>
      <c r="B128" s="520" t="s">
        <v>965</v>
      </c>
      <c r="C128" s="521" t="s">
        <v>966</v>
      </c>
      <c r="D128" s="76" t="s">
        <v>42</v>
      </c>
      <c r="E128" s="5">
        <v>51</v>
      </c>
      <c r="F128" s="10"/>
      <c r="G128" s="10"/>
      <c r="H128" s="10"/>
      <c r="I128" s="10"/>
      <c r="J128" s="10"/>
      <c r="K128" s="55">
        <f>'INP40.MELD'!F128</f>
        <v>0</v>
      </c>
      <c r="L128" s="55">
        <f>M128-F128-G128-K128+H128+I128+J128</f>
        <v>0</v>
      </c>
      <c r="M128" s="10"/>
      <c r="N128" s="5">
        <v>51</v>
      </c>
      <c r="P128" s="158" t="str">
        <f>IF(K128=0,"",IF(COUNTA(F128:J128,M128)=0,"Warning",""))</f>
        <v/>
      </c>
    </row>
    <row r="129" spans="1:16" ht="16" customHeight="1" thickTop="1" thickBot="1" x14ac:dyDescent="0.3">
      <c r="A129" s="78"/>
      <c r="B129" s="520" t="s">
        <v>965</v>
      </c>
      <c r="C129" s="522" t="s">
        <v>967</v>
      </c>
      <c r="D129" s="76" t="s">
        <v>40</v>
      </c>
      <c r="E129" s="5">
        <v>52</v>
      </c>
      <c r="F129" s="61"/>
      <c r="G129" s="61"/>
      <c r="H129" s="61"/>
      <c r="I129" s="61"/>
      <c r="J129" s="61"/>
      <c r="K129" s="55">
        <f>'INP40.MELD'!F129</f>
        <v>0</v>
      </c>
      <c r="L129" s="55">
        <f>M129-F129-G129-K129+H129+I129+J129</f>
        <v>0</v>
      </c>
      <c r="M129" s="61"/>
      <c r="N129" s="5">
        <v>52</v>
      </c>
      <c r="P129" s="158" t="str">
        <f>IF(K129=0,"",IF(COUNTA(F129:J129,M129)=0,"Warning",""))</f>
        <v/>
      </c>
    </row>
    <row r="130" spans="1:16" ht="16" customHeight="1" thickTop="1" thickBot="1" x14ac:dyDescent="0.3">
      <c r="A130" s="78"/>
      <c r="B130" s="520" t="s">
        <v>965</v>
      </c>
      <c r="C130" s="522" t="s">
        <v>968</v>
      </c>
      <c r="D130" s="259" t="s">
        <v>41</v>
      </c>
      <c r="E130" s="5">
        <v>53</v>
      </c>
      <c r="F130" s="61"/>
      <c r="G130" s="61"/>
      <c r="H130" s="61"/>
      <c r="I130" s="61"/>
      <c r="J130" s="61"/>
      <c r="K130" s="55">
        <f>'INP40.MELD'!F130</f>
        <v>0</v>
      </c>
      <c r="L130" s="55">
        <f>M130-F130-G130-K130+H130+I130+J130</f>
        <v>0</v>
      </c>
      <c r="M130" s="61"/>
      <c r="N130" s="5">
        <v>53</v>
      </c>
      <c r="P130" s="158" t="str">
        <f>IF(K130=0,"",IF(COUNTA(F130:J130,M130)=0,"Warning",""))</f>
        <v/>
      </c>
    </row>
    <row r="131" spans="1:16" ht="35.15" customHeight="1" thickTop="1" thickBot="1" x14ac:dyDescent="0.35">
      <c r="A131" s="78"/>
      <c r="B131" s="527" t="s">
        <v>969</v>
      </c>
      <c r="C131" s="530"/>
      <c r="D131" s="100" t="s">
        <v>423</v>
      </c>
      <c r="E131" s="5"/>
      <c r="F131" s="238">
        <f t="shared" ref="F131:M131" si="11">SUM(F132:F163)</f>
        <v>0</v>
      </c>
      <c r="G131" s="238">
        <f t="shared" si="11"/>
        <v>0</v>
      </c>
      <c r="H131" s="238">
        <f t="shared" si="11"/>
        <v>0</v>
      </c>
      <c r="I131" s="238">
        <f t="shared" si="11"/>
        <v>0</v>
      </c>
      <c r="J131" s="238">
        <f t="shared" si="11"/>
        <v>0</v>
      </c>
      <c r="K131" s="238">
        <f t="shared" si="11"/>
        <v>0</v>
      </c>
      <c r="L131" s="238">
        <f t="shared" si="11"/>
        <v>0</v>
      </c>
      <c r="M131" s="238">
        <f t="shared" si="11"/>
        <v>0</v>
      </c>
      <c r="N131" s="5"/>
    </row>
    <row r="132" spans="1:16" ht="16" customHeight="1" thickTop="1" thickBot="1" x14ac:dyDescent="0.3">
      <c r="A132" s="78"/>
      <c r="B132" s="520" t="s">
        <v>969</v>
      </c>
      <c r="C132" s="522" t="s">
        <v>970</v>
      </c>
      <c r="D132" s="76" t="s">
        <v>170</v>
      </c>
      <c r="E132" s="5">
        <v>101</v>
      </c>
      <c r="F132" s="61"/>
      <c r="G132" s="61"/>
      <c r="H132" s="61"/>
      <c r="I132" s="61"/>
      <c r="J132" s="61"/>
      <c r="K132" s="55">
        <f>'INP40.MELD'!F132</f>
        <v>0</v>
      </c>
      <c r="L132" s="55">
        <f t="shared" ref="L132:L163" si="12">M132-F132-G132-K132+H132+I132+J132</f>
        <v>0</v>
      </c>
      <c r="M132" s="61"/>
      <c r="N132" s="5">
        <v>101</v>
      </c>
      <c r="P132" s="158" t="str">
        <f t="shared" ref="P132:P163" si="13">IF(K132=0,"",IF(COUNTA(F132:J132,M132)=0,"Warning",""))</f>
        <v/>
      </c>
    </row>
    <row r="133" spans="1:16" s="257" customFormat="1" ht="16" customHeight="1" thickTop="1" thickBot="1" x14ac:dyDescent="0.3">
      <c r="A133" s="78"/>
      <c r="B133" s="520" t="s">
        <v>969</v>
      </c>
      <c r="C133" s="521" t="s">
        <v>256</v>
      </c>
      <c r="D133" s="76" t="s">
        <v>143</v>
      </c>
      <c r="E133" s="5">
        <v>232</v>
      </c>
      <c r="F133" s="61"/>
      <c r="G133" s="61"/>
      <c r="H133" s="61"/>
      <c r="I133" s="61"/>
      <c r="J133" s="61"/>
      <c r="K133" s="55">
        <f>'INP40.MELD'!F133</f>
        <v>0</v>
      </c>
      <c r="L133" s="55">
        <f t="shared" si="12"/>
        <v>0</v>
      </c>
      <c r="M133" s="61"/>
      <c r="N133" s="5">
        <v>232</v>
      </c>
      <c r="P133" s="158" t="str">
        <f t="shared" si="13"/>
        <v/>
      </c>
    </row>
    <row r="134" spans="1:16" s="257" customFormat="1" ht="16" customHeight="1" thickTop="1" thickBot="1" x14ac:dyDescent="0.3">
      <c r="A134" s="78"/>
      <c r="B134" s="520" t="s">
        <v>969</v>
      </c>
      <c r="C134" s="521" t="s">
        <v>971</v>
      </c>
      <c r="D134" s="76" t="s">
        <v>144</v>
      </c>
      <c r="E134" s="5">
        <v>81</v>
      </c>
      <c r="F134" s="61"/>
      <c r="G134" s="61"/>
      <c r="H134" s="61"/>
      <c r="I134" s="61"/>
      <c r="J134" s="61"/>
      <c r="K134" s="55">
        <f>'INP40.MELD'!F134</f>
        <v>0</v>
      </c>
      <c r="L134" s="55">
        <f t="shared" si="12"/>
        <v>0</v>
      </c>
      <c r="M134" s="61"/>
      <c r="N134" s="5">
        <v>81</v>
      </c>
      <c r="P134" s="158" t="str">
        <f t="shared" si="13"/>
        <v/>
      </c>
    </row>
    <row r="135" spans="1:16" s="257" customFormat="1" ht="16" customHeight="1" thickTop="1" thickBot="1" x14ac:dyDescent="0.3">
      <c r="A135" s="78"/>
      <c r="B135" s="520" t="s">
        <v>969</v>
      </c>
      <c r="C135" s="521" t="s">
        <v>305</v>
      </c>
      <c r="D135" s="76" t="s">
        <v>145</v>
      </c>
      <c r="E135" s="5">
        <v>82</v>
      </c>
      <c r="F135" s="61"/>
      <c r="G135" s="61"/>
      <c r="H135" s="61"/>
      <c r="I135" s="61"/>
      <c r="J135" s="61"/>
      <c r="K135" s="55">
        <f>'INP40.MELD'!F135</f>
        <v>0</v>
      </c>
      <c r="L135" s="55">
        <f t="shared" si="12"/>
        <v>0</v>
      </c>
      <c r="M135" s="61"/>
      <c r="N135" s="5">
        <v>82</v>
      </c>
      <c r="P135" s="158" t="str">
        <f t="shared" si="13"/>
        <v/>
      </c>
    </row>
    <row r="136" spans="1:16" s="257" customFormat="1" ht="16" customHeight="1" thickTop="1" thickBot="1" x14ac:dyDescent="0.3">
      <c r="A136" s="78"/>
      <c r="B136" s="520" t="s">
        <v>969</v>
      </c>
      <c r="C136" s="521" t="s">
        <v>260</v>
      </c>
      <c r="D136" s="76" t="s">
        <v>146</v>
      </c>
      <c r="E136" s="5">
        <v>83</v>
      </c>
      <c r="F136" s="61"/>
      <c r="G136" s="61"/>
      <c r="H136" s="61"/>
      <c r="I136" s="61"/>
      <c r="J136" s="61"/>
      <c r="K136" s="55">
        <f>'INP40.MELD'!F136</f>
        <v>0</v>
      </c>
      <c r="L136" s="55">
        <f t="shared" si="12"/>
        <v>0</v>
      </c>
      <c r="M136" s="61"/>
      <c r="N136" s="5">
        <v>83</v>
      </c>
      <c r="P136" s="158" t="str">
        <f t="shared" si="13"/>
        <v/>
      </c>
    </row>
    <row r="137" spans="1:16" s="257" customFormat="1" ht="16" customHeight="1" thickTop="1" thickBot="1" x14ac:dyDescent="0.3">
      <c r="A137" s="78"/>
      <c r="B137" s="520" t="s">
        <v>969</v>
      </c>
      <c r="C137" s="521" t="s">
        <v>257</v>
      </c>
      <c r="D137" s="76" t="s">
        <v>147</v>
      </c>
      <c r="E137" s="5">
        <v>84</v>
      </c>
      <c r="F137" s="61"/>
      <c r="G137" s="61"/>
      <c r="H137" s="61"/>
      <c r="I137" s="61"/>
      <c r="J137" s="61"/>
      <c r="K137" s="55">
        <f>'INP40.MELD'!F137</f>
        <v>0</v>
      </c>
      <c r="L137" s="55">
        <f t="shared" si="12"/>
        <v>0</v>
      </c>
      <c r="M137" s="61"/>
      <c r="N137" s="5">
        <v>84</v>
      </c>
      <c r="P137" s="158" t="str">
        <f t="shared" si="13"/>
        <v/>
      </c>
    </row>
    <row r="138" spans="1:16" s="257" customFormat="1" ht="16" customHeight="1" thickTop="1" thickBot="1" x14ac:dyDescent="0.3">
      <c r="A138" s="78"/>
      <c r="B138" s="520" t="s">
        <v>969</v>
      </c>
      <c r="C138" s="521" t="s">
        <v>261</v>
      </c>
      <c r="D138" s="76" t="s">
        <v>148</v>
      </c>
      <c r="E138" s="5">
        <v>56</v>
      </c>
      <c r="F138" s="61"/>
      <c r="G138" s="61"/>
      <c r="H138" s="61"/>
      <c r="I138" s="61"/>
      <c r="J138" s="61"/>
      <c r="K138" s="55">
        <f>'INP40.MELD'!F138</f>
        <v>0</v>
      </c>
      <c r="L138" s="55">
        <f t="shared" si="12"/>
        <v>0</v>
      </c>
      <c r="M138" s="61"/>
      <c r="N138" s="5">
        <v>56</v>
      </c>
      <c r="P138" s="158" t="str">
        <f t="shared" si="13"/>
        <v/>
      </c>
    </row>
    <row r="139" spans="1:16" s="257" customFormat="1" ht="16" customHeight="1" thickTop="1" thickBot="1" x14ac:dyDescent="0.3">
      <c r="A139" s="78"/>
      <c r="B139" s="520" t="s">
        <v>969</v>
      </c>
      <c r="C139" s="521" t="s">
        <v>259</v>
      </c>
      <c r="D139" s="76" t="s">
        <v>149</v>
      </c>
      <c r="E139" s="5">
        <v>85</v>
      </c>
      <c r="F139" s="61"/>
      <c r="G139" s="61"/>
      <c r="H139" s="61"/>
      <c r="I139" s="61"/>
      <c r="J139" s="61"/>
      <c r="K139" s="55">
        <f>'INP40.MELD'!F139</f>
        <v>0</v>
      </c>
      <c r="L139" s="55">
        <f t="shared" si="12"/>
        <v>0</v>
      </c>
      <c r="M139" s="61"/>
      <c r="N139" s="5">
        <v>85</v>
      </c>
      <c r="P139" s="158" t="str">
        <f t="shared" si="13"/>
        <v/>
      </c>
    </row>
    <row r="140" spans="1:16" s="257" customFormat="1" ht="16" customHeight="1" thickTop="1" thickBot="1" x14ac:dyDescent="0.3">
      <c r="A140" s="78"/>
      <c r="B140" s="520" t="s">
        <v>969</v>
      </c>
      <c r="C140" s="521" t="s">
        <v>972</v>
      </c>
      <c r="D140" s="76" t="s">
        <v>323</v>
      </c>
      <c r="E140" s="5">
        <v>77</v>
      </c>
      <c r="F140" s="61"/>
      <c r="G140" s="61"/>
      <c r="H140" s="61"/>
      <c r="I140" s="61"/>
      <c r="J140" s="61"/>
      <c r="K140" s="55">
        <f>'INP40.MELD'!F140</f>
        <v>0</v>
      </c>
      <c r="L140" s="55">
        <f t="shared" si="12"/>
        <v>0</v>
      </c>
      <c r="M140" s="61"/>
      <c r="N140" s="5">
        <v>77</v>
      </c>
      <c r="P140" s="158" t="str">
        <f t="shared" si="13"/>
        <v/>
      </c>
    </row>
    <row r="141" spans="1:16" s="257" customFormat="1" ht="16" customHeight="1" thickTop="1" thickBot="1" x14ac:dyDescent="0.3">
      <c r="A141" s="78"/>
      <c r="B141" s="520" t="s">
        <v>969</v>
      </c>
      <c r="C141" s="521" t="s">
        <v>973</v>
      </c>
      <c r="D141" s="76" t="s">
        <v>150</v>
      </c>
      <c r="E141" s="5">
        <v>234</v>
      </c>
      <c r="F141" s="61"/>
      <c r="G141" s="61"/>
      <c r="H141" s="61"/>
      <c r="I141" s="61"/>
      <c r="J141" s="61"/>
      <c r="K141" s="55">
        <f>'INP40.MELD'!F141</f>
        <v>0</v>
      </c>
      <c r="L141" s="55">
        <f t="shared" si="12"/>
        <v>0</v>
      </c>
      <c r="M141" s="61"/>
      <c r="N141" s="5">
        <v>234</v>
      </c>
      <c r="P141" s="158" t="str">
        <f t="shared" si="13"/>
        <v/>
      </c>
    </row>
    <row r="142" spans="1:16" s="257" customFormat="1" ht="16" customHeight="1" thickTop="1" thickBot="1" x14ac:dyDescent="0.3">
      <c r="A142" s="78"/>
      <c r="B142" s="520" t="s">
        <v>969</v>
      </c>
      <c r="C142" s="521" t="s">
        <v>306</v>
      </c>
      <c r="D142" s="76" t="s">
        <v>152</v>
      </c>
      <c r="E142" s="5">
        <v>60</v>
      </c>
      <c r="F142" s="61"/>
      <c r="G142" s="61"/>
      <c r="H142" s="61"/>
      <c r="I142" s="61"/>
      <c r="J142" s="61"/>
      <c r="K142" s="55">
        <f>'INP40.MELD'!F142</f>
        <v>0</v>
      </c>
      <c r="L142" s="55">
        <f t="shared" si="12"/>
        <v>0</v>
      </c>
      <c r="M142" s="61"/>
      <c r="N142" s="5">
        <v>60</v>
      </c>
      <c r="P142" s="158" t="str">
        <f t="shared" si="13"/>
        <v/>
      </c>
    </row>
    <row r="143" spans="1:16" s="257" customFormat="1" ht="16" customHeight="1" thickTop="1" thickBot="1" x14ac:dyDescent="0.3">
      <c r="A143" s="78"/>
      <c r="B143" s="520" t="s">
        <v>969</v>
      </c>
      <c r="C143" s="521" t="s">
        <v>325</v>
      </c>
      <c r="D143" s="76" t="s">
        <v>324</v>
      </c>
      <c r="E143" s="5">
        <v>79</v>
      </c>
      <c r="F143" s="61"/>
      <c r="G143" s="61"/>
      <c r="H143" s="61"/>
      <c r="I143" s="61"/>
      <c r="J143" s="61"/>
      <c r="K143" s="55">
        <f>'INP40.MELD'!F143</f>
        <v>0</v>
      </c>
      <c r="L143" s="55">
        <f t="shared" si="12"/>
        <v>0</v>
      </c>
      <c r="M143" s="61"/>
      <c r="N143" s="5">
        <v>79</v>
      </c>
      <c r="P143" s="158" t="str">
        <f t="shared" si="13"/>
        <v/>
      </c>
    </row>
    <row r="144" spans="1:16" s="257" customFormat="1" ht="16" customHeight="1" thickTop="1" thickBot="1" x14ac:dyDescent="0.3">
      <c r="A144" s="78"/>
      <c r="B144" s="520" t="s">
        <v>969</v>
      </c>
      <c r="C144" s="521" t="s">
        <v>262</v>
      </c>
      <c r="D144" s="76" t="s">
        <v>154</v>
      </c>
      <c r="E144" s="5">
        <v>87</v>
      </c>
      <c r="F144" s="61"/>
      <c r="G144" s="61"/>
      <c r="H144" s="61"/>
      <c r="I144" s="61"/>
      <c r="J144" s="61"/>
      <c r="K144" s="55">
        <f>'INP40.MELD'!F144</f>
        <v>0</v>
      </c>
      <c r="L144" s="55">
        <f t="shared" si="12"/>
        <v>0</v>
      </c>
      <c r="M144" s="61"/>
      <c r="N144" s="5">
        <v>87</v>
      </c>
      <c r="P144" s="158" t="str">
        <f t="shared" si="13"/>
        <v/>
      </c>
    </row>
    <row r="145" spans="1:16" s="257" customFormat="1" ht="16" customHeight="1" thickTop="1" thickBot="1" x14ac:dyDescent="0.3">
      <c r="A145" s="78"/>
      <c r="B145" s="520" t="s">
        <v>969</v>
      </c>
      <c r="C145" s="521" t="s">
        <v>974</v>
      </c>
      <c r="D145" s="76" t="s">
        <v>155</v>
      </c>
      <c r="E145" s="5">
        <v>88</v>
      </c>
      <c r="F145" s="61"/>
      <c r="G145" s="61"/>
      <c r="H145" s="61"/>
      <c r="I145" s="61"/>
      <c r="J145" s="61"/>
      <c r="K145" s="55">
        <f>'INP40.MELD'!F145</f>
        <v>0</v>
      </c>
      <c r="L145" s="55">
        <f t="shared" si="12"/>
        <v>0</v>
      </c>
      <c r="M145" s="61"/>
      <c r="N145" s="5">
        <v>88</v>
      </c>
      <c r="P145" s="158" t="str">
        <f t="shared" si="13"/>
        <v/>
      </c>
    </row>
    <row r="146" spans="1:16" s="257" customFormat="1" ht="16" customHeight="1" thickTop="1" thickBot="1" x14ac:dyDescent="0.3">
      <c r="A146" s="78"/>
      <c r="B146" s="520" t="s">
        <v>969</v>
      </c>
      <c r="C146" s="521" t="s">
        <v>307</v>
      </c>
      <c r="D146" s="76" t="s">
        <v>156</v>
      </c>
      <c r="E146" s="5">
        <v>62</v>
      </c>
      <c r="F146" s="61"/>
      <c r="G146" s="61"/>
      <c r="H146" s="61"/>
      <c r="I146" s="61"/>
      <c r="J146" s="61"/>
      <c r="K146" s="55">
        <f>'INP40.MELD'!F146</f>
        <v>0</v>
      </c>
      <c r="L146" s="55">
        <f t="shared" si="12"/>
        <v>0</v>
      </c>
      <c r="M146" s="61"/>
      <c r="N146" s="5">
        <v>62</v>
      </c>
      <c r="P146" s="158" t="str">
        <f t="shared" si="13"/>
        <v/>
      </c>
    </row>
    <row r="147" spans="1:16" s="257" customFormat="1" ht="16" customHeight="1" thickTop="1" thickBot="1" x14ac:dyDescent="0.3">
      <c r="A147" s="78"/>
      <c r="B147" s="520" t="s">
        <v>969</v>
      </c>
      <c r="C147" s="521" t="s">
        <v>367</v>
      </c>
      <c r="D147" s="94" t="s">
        <v>157</v>
      </c>
      <c r="E147" s="5">
        <v>89</v>
      </c>
      <c r="F147" s="61"/>
      <c r="G147" s="61"/>
      <c r="H147" s="61"/>
      <c r="I147" s="61"/>
      <c r="J147" s="61"/>
      <c r="K147" s="55">
        <f>'INP40.MELD'!F147</f>
        <v>0</v>
      </c>
      <c r="L147" s="55">
        <f t="shared" si="12"/>
        <v>0</v>
      </c>
      <c r="M147" s="61"/>
      <c r="N147" s="5">
        <v>89</v>
      </c>
      <c r="P147" s="158" t="str">
        <f t="shared" si="13"/>
        <v/>
      </c>
    </row>
    <row r="148" spans="1:16" s="257" customFormat="1" ht="16" customHeight="1" thickTop="1" thickBot="1" x14ac:dyDescent="0.3">
      <c r="A148" s="78"/>
      <c r="B148" s="520" t="s">
        <v>969</v>
      </c>
      <c r="C148" s="521" t="s">
        <v>308</v>
      </c>
      <c r="D148" s="76" t="s">
        <v>158</v>
      </c>
      <c r="E148" s="5">
        <v>64</v>
      </c>
      <c r="F148" s="61"/>
      <c r="G148" s="61"/>
      <c r="H148" s="61"/>
      <c r="I148" s="61"/>
      <c r="J148" s="61"/>
      <c r="K148" s="55">
        <f>'INP40.MELD'!F148</f>
        <v>0</v>
      </c>
      <c r="L148" s="55">
        <f t="shared" si="12"/>
        <v>0</v>
      </c>
      <c r="M148" s="61"/>
      <c r="N148" s="5">
        <v>64</v>
      </c>
      <c r="P148" s="158" t="str">
        <f t="shared" si="13"/>
        <v/>
      </c>
    </row>
    <row r="149" spans="1:16" s="257" customFormat="1" ht="16" customHeight="1" thickTop="1" thickBot="1" x14ac:dyDescent="0.3">
      <c r="A149" s="78"/>
      <c r="B149" s="520" t="s">
        <v>969</v>
      </c>
      <c r="C149" s="521" t="s">
        <v>309</v>
      </c>
      <c r="D149" s="76" t="s">
        <v>159</v>
      </c>
      <c r="E149" s="5">
        <v>90</v>
      </c>
      <c r="F149" s="61"/>
      <c r="G149" s="61"/>
      <c r="H149" s="61"/>
      <c r="I149" s="61"/>
      <c r="J149" s="61"/>
      <c r="K149" s="55">
        <f>'INP40.MELD'!F149</f>
        <v>0</v>
      </c>
      <c r="L149" s="55">
        <f t="shared" si="12"/>
        <v>0</v>
      </c>
      <c r="M149" s="61"/>
      <c r="N149" s="5">
        <v>90</v>
      </c>
      <c r="P149" s="158" t="str">
        <f t="shared" si="13"/>
        <v/>
      </c>
    </row>
    <row r="150" spans="1:16" s="257" customFormat="1" ht="16" customHeight="1" thickTop="1" thickBot="1" x14ac:dyDescent="0.3">
      <c r="A150" s="78"/>
      <c r="B150" s="520" t="s">
        <v>969</v>
      </c>
      <c r="C150" s="521" t="s">
        <v>364</v>
      </c>
      <c r="D150" s="94" t="s">
        <v>160</v>
      </c>
      <c r="E150" s="5">
        <v>67</v>
      </c>
      <c r="F150" s="61"/>
      <c r="G150" s="61"/>
      <c r="H150" s="61"/>
      <c r="I150" s="61"/>
      <c r="J150" s="61"/>
      <c r="K150" s="55">
        <f>'INP40.MELD'!F150</f>
        <v>0</v>
      </c>
      <c r="L150" s="55">
        <f t="shared" si="12"/>
        <v>0</v>
      </c>
      <c r="M150" s="61"/>
      <c r="N150" s="5">
        <v>67</v>
      </c>
      <c r="P150" s="158" t="str">
        <f t="shared" si="13"/>
        <v/>
      </c>
    </row>
    <row r="151" spans="1:16" s="257" customFormat="1" ht="16" customHeight="1" thickTop="1" thickBot="1" x14ac:dyDescent="0.3">
      <c r="A151" s="78"/>
      <c r="B151" s="520" t="s">
        <v>969</v>
      </c>
      <c r="C151" s="521" t="s">
        <v>975</v>
      </c>
      <c r="D151" s="76" t="s">
        <v>161</v>
      </c>
      <c r="E151" s="5">
        <v>91</v>
      </c>
      <c r="F151" s="61"/>
      <c r="G151" s="61"/>
      <c r="H151" s="61"/>
      <c r="I151" s="61"/>
      <c r="J151" s="61"/>
      <c r="K151" s="55">
        <f>'INP40.MELD'!F151</f>
        <v>0</v>
      </c>
      <c r="L151" s="55">
        <f t="shared" si="12"/>
        <v>0</v>
      </c>
      <c r="M151" s="61"/>
      <c r="N151" s="5">
        <v>91</v>
      </c>
      <c r="P151" s="158" t="str">
        <f t="shared" si="13"/>
        <v/>
      </c>
    </row>
    <row r="152" spans="1:16" s="257" customFormat="1" ht="16" customHeight="1" thickTop="1" thickBot="1" x14ac:dyDescent="0.3">
      <c r="A152" s="78"/>
      <c r="B152" s="520" t="s">
        <v>969</v>
      </c>
      <c r="C152" s="531" t="s">
        <v>976</v>
      </c>
      <c r="D152" s="76" t="s">
        <v>151</v>
      </c>
      <c r="E152" s="5">
        <v>86</v>
      </c>
      <c r="F152" s="61"/>
      <c r="G152" s="61"/>
      <c r="H152" s="61"/>
      <c r="I152" s="61"/>
      <c r="J152" s="61"/>
      <c r="K152" s="55">
        <f>'INP40.MELD'!F152</f>
        <v>0</v>
      </c>
      <c r="L152" s="55">
        <f t="shared" si="12"/>
        <v>0</v>
      </c>
      <c r="M152" s="61"/>
      <c r="N152" s="5">
        <v>86</v>
      </c>
      <c r="P152" s="158" t="str">
        <f t="shared" si="13"/>
        <v/>
      </c>
    </row>
    <row r="153" spans="1:16" s="257" customFormat="1" ht="16" customHeight="1" thickTop="1" thickBot="1" x14ac:dyDescent="0.3">
      <c r="A153" s="78"/>
      <c r="B153" s="520" t="s">
        <v>969</v>
      </c>
      <c r="C153" s="521" t="s">
        <v>977</v>
      </c>
      <c r="D153" s="76" t="s">
        <v>153</v>
      </c>
      <c r="E153" s="5">
        <v>92</v>
      </c>
      <c r="F153" s="61"/>
      <c r="G153" s="61"/>
      <c r="H153" s="61"/>
      <c r="I153" s="61"/>
      <c r="J153" s="61"/>
      <c r="K153" s="55">
        <f>'INP40.MELD'!F153</f>
        <v>0</v>
      </c>
      <c r="L153" s="55">
        <f t="shared" si="12"/>
        <v>0</v>
      </c>
      <c r="M153" s="61"/>
      <c r="N153" s="5">
        <v>92</v>
      </c>
      <c r="P153" s="158" t="str">
        <f t="shared" si="13"/>
        <v/>
      </c>
    </row>
    <row r="154" spans="1:16" s="257" customFormat="1" ht="16" customHeight="1" thickTop="1" thickBot="1" x14ac:dyDescent="0.3">
      <c r="A154" s="78"/>
      <c r="B154" s="520" t="s">
        <v>969</v>
      </c>
      <c r="C154" s="521" t="s">
        <v>978</v>
      </c>
      <c r="D154" s="76" t="s">
        <v>43</v>
      </c>
      <c r="E154" s="5">
        <v>69</v>
      </c>
      <c r="F154" s="61"/>
      <c r="G154" s="61"/>
      <c r="H154" s="61"/>
      <c r="I154" s="61"/>
      <c r="J154" s="61"/>
      <c r="K154" s="55">
        <f>'INP40.MELD'!F154</f>
        <v>0</v>
      </c>
      <c r="L154" s="55">
        <f t="shared" si="12"/>
        <v>0</v>
      </c>
      <c r="M154" s="61"/>
      <c r="N154" s="5">
        <v>69</v>
      </c>
      <c r="P154" s="158" t="str">
        <f t="shared" si="13"/>
        <v/>
      </c>
    </row>
    <row r="155" spans="1:16" s="257" customFormat="1" ht="16" customHeight="1" thickTop="1" thickBot="1" x14ac:dyDescent="0.3">
      <c r="A155" s="78"/>
      <c r="B155" s="520" t="s">
        <v>969</v>
      </c>
      <c r="C155" s="521" t="s">
        <v>267</v>
      </c>
      <c r="D155" s="76" t="s">
        <v>162</v>
      </c>
      <c r="E155" s="5">
        <v>233</v>
      </c>
      <c r="F155" s="61"/>
      <c r="G155" s="61"/>
      <c r="H155" s="61"/>
      <c r="I155" s="61"/>
      <c r="J155" s="61"/>
      <c r="K155" s="55">
        <f>'INP40.MELD'!F155</f>
        <v>0</v>
      </c>
      <c r="L155" s="55">
        <f t="shared" si="12"/>
        <v>0</v>
      </c>
      <c r="M155" s="61"/>
      <c r="N155" s="5">
        <v>233</v>
      </c>
      <c r="P155" s="158" t="str">
        <f t="shared" si="13"/>
        <v/>
      </c>
    </row>
    <row r="156" spans="1:16" s="257" customFormat="1" ht="16" customHeight="1" thickTop="1" thickBot="1" x14ac:dyDescent="0.3">
      <c r="A156" s="78"/>
      <c r="B156" s="520" t="s">
        <v>969</v>
      </c>
      <c r="C156" s="521" t="s">
        <v>365</v>
      </c>
      <c r="D156" s="94" t="s">
        <v>163</v>
      </c>
      <c r="E156" s="5">
        <v>70</v>
      </c>
      <c r="F156" s="61"/>
      <c r="G156" s="61"/>
      <c r="H156" s="61"/>
      <c r="I156" s="61"/>
      <c r="J156" s="61"/>
      <c r="K156" s="55">
        <f>'INP40.MELD'!F156</f>
        <v>0</v>
      </c>
      <c r="L156" s="55">
        <f t="shared" si="12"/>
        <v>0</v>
      </c>
      <c r="M156" s="61"/>
      <c r="N156" s="5">
        <v>70</v>
      </c>
      <c r="P156" s="158" t="str">
        <f t="shared" si="13"/>
        <v/>
      </c>
    </row>
    <row r="157" spans="1:16" s="257" customFormat="1" ht="16" customHeight="1" thickTop="1" thickBot="1" x14ac:dyDescent="0.3">
      <c r="A157" s="78"/>
      <c r="B157" s="520" t="s">
        <v>969</v>
      </c>
      <c r="C157" s="521" t="s">
        <v>366</v>
      </c>
      <c r="D157" s="94" t="s">
        <v>164</v>
      </c>
      <c r="E157" s="5">
        <v>71</v>
      </c>
      <c r="F157" s="61"/>
      <c r="G157" s="61"/>
      <c r="H157" s="61"/>
      <c r="I157" s="61"/>
      <c r="J157" s="61"/>
      <c r="K157" s="55">
        <f>'INP40.MELD'!F157</f>
        <v>0</v>
      </c>
      <c r="L157" s="55">
        <f t="shared" si="12"/>
        <v>0</v>
      </c>
      <c r="M157" s="61"/>
      <c r="N157" s="5">
        <v>71</v>
      </c>
      <c r="P157" s="158" t="str">
        <f t="shared" si="13"/>
        <v/>
      </c>
    </row>
    <row r="158" spans="1:16" s="257" customFormat="1" ht="16" customHeight="1" thickTop="1" thickBot="1" x14ac:dyDescent="0.3">
      <c r="A158" s="78"/>
      <c r="B158" s="520" t="s">
        <v>969</v>
      </c>
      <c r="C158" s="521" t="s">
        <v>979</v>
      </c>
      <c r="D158" s="76" t="s">
        <v>165</v>
      </c>
      <c r="E158" s="5">
        <v>94</v>
      </c>
      <c r="F158" s="61"/>
      <c r="G158" s="61"/>
      <c r="H158" s="61"/>
      <c r="I158" s="61"/>
      <c r="J158" s="61"/>
      <c r="K158" s="55">
        <f>'INP40.MELD'!F158</f>
        <v>0</v>
      </c>
      <c r="L158" s="55">
        <f t="shared" si="12"/>
        <v>0</v>
      </c>
      <c r="M158" s="61"/>
      <c r="N158" s="5">
        <v>94</v>
      </c>
      <c r="P158" s="158" t="str">
        <f t="shared" si="13"/>
        <v/>
      </c>
    </row>
    <row r="159" spans="1:16" s="257" customFormat="1" ht="16" customHeight="1" thickTop="1" thickBot="1" x14ac:dyDescent="0.3">
      <c r="A159" s="78"/>
      <c r="B159" s="520" t="s">
        <v>969</v>
      </c>
      <c r="C159" s="521" t="s">
        <v>980</v>
      </c>
      <c r="D159" s="76" t="s">
        <v>166</v>
      </c>
      <c r="E159" s="5">
        <v>95</v>
      </c>
      <c r="F159" s="61"/>
      <c r="G159" s="61"/>
      <c r="H159" s="61"/>
      <c r="I159" s="61"/>
      <c r="J159" s="61"/>
      <c r="K159" s="55">
        <f>'INP40.MELD'!F159</f>
        <v>0</v>
      </c>
      <c r="L159" s="55">
        <f t="shared" si="12"/>
        <v>0</v>
      </c>
      <c r="M159" s="61"/>
      <c r="N159" s="5">
        <v>95</v>
      </c>
      <c r="P159" s="158" t="str">
        <f t="shared" si="13"/>
        <v/>
      </c>
    </row>
    <row r="160" spans="1:16" s="257" customFormat="1" ht="16" customHeight="1" thickTop="1" thickBot="1" x14ac:dyDescent="0.3">
      <c r="A160" s="78"/>
      <c r="B160" s="520" t="s">
        <v>969</v>
      </c>
      <c r="C160" s="521" t="s">
        <v>981</v>
      </c>
      <c r="D160" s="269" t="s">
        <v>326</v>
      </c>
      <c r="E160" s="5">
        <v>78</v>
      </c>
      <c r="F160" s="61"/>
      <c r="G160" s="61"/>
      <c r="H160" s="61"/>
      <c r="I160" s="61"/>
      <c r="J160" s="61"/>
      <c r="K160" s="55">
        <f>'INP40.MELD'!F160</f>
        <v>0</v>
      </c>
      <c r="L160" s="55">
        <f t="shared" si="12"/>
        <v>0</v>
      </c>
      <c r="M160" s="61"/>
      <c r="N160" s="5">
        <v>78</v>
      </c>
      <c r="P160" s="158" t="str">
        <f t="shared" si="13"/>
        <v/>
      </c>
    </row>
    <row r="161" spans="1:16" s="257" customFormat="1" ht="16" customHeight="1" thickTop="1" thickBot="1" x14ac:dyDescent="0.3">
      <c r="A161" s="78"/>
      <c r="B161" s="520" t="s">
        <v>969</v>
      </c>
      <c r="C161" s="521" t="s">
        <v>982</v>
      </c>
      <c r="D161" s="94" t="s">
        <v>167</v>
      </c>
      <c r="E161" s="5">
        <v>96</v>
      </c>
      <c r="F161" s="61"/>
      <c r="G161" s="61"/>
      <c r="H161" s="61"/>
      <c r="I161" s="61"/>
      <c r="J161" s="61"/>
      <c r="K161" s="55">
        <f>'INP40.MELD'!F161</f>
        <v>0</v>
      </c>
      <c r="L161" s="55">
        <f t="shared" si="12"/>
        <v>0</v>
      </c>
      <c r="M161" s="61"/>
      <c r="N161" s="5">
        <v>96</v>
      </c>
      <c r="P161" s="158" t="str">
        <f t="shared" si="13"/>
        <v/>
      </c>
    </row>
    <row r="162" spans="1:16" s="257" customFormat="1" ht="16" customHeight="1" thickTop="1" thickBot="1" x14ac:dyDescent="0.3">
      <c r="A162" s="78"/>
      <c r="B162" s="520" t="s">
        <v>969</v>
      </c>
      <c r="C162" s="521" t="s">
        <v>983</v>
      </c>
      <c r="D162" s="76" t="s">
        <v>168</v>
      </c>
      <c r="E162" s="5">
        <v>97</v>
      </c>
      <c r="F162" s="61"/>
      <c r="G162" s="61"/>
      <c r="H162" s="61"/>
      <c r="I162" s="61"/>
      <c r="J162" s="61"/>
      <c r="K162" s="55">
        <f>'INP40.MELD'!F162</f>
        <v>0</v>
      </c>
      <c r="L162" s="55">
        <f t="shared" si="12"/>
        <v>0</v>
      </c>
      <c r="M162" s="61"/>
      <c r="N162" s="5">
        <v>97</v>
      </c>
      <c r="P162" s="158" t="str">
        <f t="shared" si="13"/>
        <v/>
      </c>
    </row>
    <row r="163" spans="1:16" s="257" customFormat="1" ht="16" customHeight="1" thickTop="1" thickBot="1" x14ac:dyDescent="0.3">
      <c r="A163" s="78"/>
      <c r="B163" s="520" t="s">
        <v>969</v>
      </c>
      <c r="C163" s="521" t="s">
        <v>984</v>
      </c>
      <c r="D163" s="76" t="s">
        <v>169</v>
      </c>
      <c r="E163" s="5">
        <v>98</v>
      </c>
      <c r="F163" s="61"/>
      <c r="G163" s="61"/>
      <c r="H163" s="61"/>
      <c r="I163" s="61"/>
      <c r="J163" s="61"/>
      <c r="K163" s="55">
        <f>'INP40.MELD'!F163</f>
        <v>0</v>
      </c>
      <c r="L163" s="55">
        <f t="shared" si="12"/>
        <v>0</v>
      </c>
      <c r="M163" s="61"/>
      <c r="N163" s="5">
        <v>98</v>
      </c>
      <c r="P163" s="158" t="str">
        <f t="shared" si="13"/>
        <v/>
      </c>
    </row>
    <row r="164" spans="1:16" ht="35.15" customHeight="1" thickTop="1" thickBot="1" x14ac:dyDescent="0.35">
      <c r="A164" s="78"/>
      <c r="B164" s="527" t="s">
        <v>985</v>
      </c>
      <c r="C164" s="530"/>
      <c r="D164" s="100" t="s">
        <v>424</v>
      </c>
      <c r="E164" s="5"/>
      <c r="F164" s="238">
        <f t="shared" ref="F164:M164" si="14">SUM(F165:F177)</f>
        <v>0</v>
      </c>
      <c r="G164" s="238">
        <f t="shared" si="14"/>
        <v>0</v>
      </c>
      <c r="H164" s="238">
        <f t="shared" si="14"/>
        <v>0</v>
      </c>
      <c r="I164" s="238">
        <f t="shared" si="14"/>
        <v>0</v>
      </c>
      <c r="J164" s="238">
        <f t="shared" si="14"/>
        <v>0</v>
      </c>
      <c r="K164" s="238">
        <f t="shared" si="14"/>
        <v>0</v>
      </c>
      <c r="L164" s="238">
        <f t="shared" si="14"/>
        <v>0</v>
      </c>
      <c r="M164" s="238">
        <f t="shared" si="14"/>
        <v>0</v>
      </c>
      <c r="N164" s="5"/>
    </row>
    <row r="165" spans="1:16" ht="16" customHeight="1" thickTop="1" thickBot="1" x14ac:dyDescent="0.3">
      <c r="A165" s="78"/>
      <c r="B165" s="520" t="s">
        <v>985</v>
      </c>
      <c r="C165" s="521" t="s">
        <v>986</v>
      </c>
      <c r="D165" s="62" t="s">
        <v>45</v>
      </c>
      <c r="E165" s="5">
        <v>55</v>
      </c>
      <c r="F165" s="61"/>
      <c r="G165" s="61"/>
      <c r="H165" s="61"/>
      <c r="I165" s="61"/>
      <c r="J165" s="61"/>
      <c r="K165" s="55">
        <f>'INP40.MELD'!F165</f>
        <v>0</v>
      </c>
      <c r="L165" s="55">
        <f t="shared" ref="L165:L177" si="15">M165-F165-G165-K165+H165+I165+J165</f>
        <v>0</v>
      </c>
      <c r="M165" s="61"/>
      <c r="N165" s="5">
        <v>55</v>
      </c>
      <c r="P165" s="158" t="str">
        <f t="shared" ref="P165:P177" si="16">IF(K165=0,"",IF(COUNTA(F165:J165,M165)=0,"Warning",""))</f>
        <v/>
      </c>
    </row>
    <row r="166" spans="1:16" s="257" customFormat="1" ht="16" customHeight="1" thickTop="1" thickBot="1" x14ac:dyDescent="0.3">
      <c r="A166" s="78"/>
      <c r="B166" s="520" t="s">
        <v>985</v>
      </c>
      <c r="C166" s="521" t="s">
        <v>987</v>
      </c>
      <c r="D166" s="62" t="s">
        <v>171</v>
      </c>
      <c r="E166" s="5">
        <v>57</v>
      </c>
      <c r="F166" s="61"/>
      <c r="G166" s="61"/>
      <c r="H166" s="61"/>
      <c r="I166" s="61"/>
      <c r="J166" s="61"/>
      <c r="K166" s="55">
        <f>'INP40.MELD'!F166</f>
        <v>0</v>
      </c>
      <c r="L166" s="55">
        <f t="shared" si="15"/>
        <v>0</v>
      </c>
      <c r="M166" s="61"/>
      <c r="N166" s="5">
        <v>57</v>
      </c>
      <c r="P166" s="158" t="str">
        <f t="shared" si="16"/>
        <v/>
      </c>
    </row>
    <row r="167" spans="1:16" s="257" customFormat="1" ht="16" customHeight="1" thickTop="1" thickBot="1" x14ac:dyDescent="0.3">
      <c r="A167" s="78"/>
      <c r="B167" s="520" t="s">
        <v>985</v>
      </c>
      <c r="C167" s="521" t="s">
        <v>988</v>
      </c>
      <c r="D167" s="62" t="s">
        <v>46</v>
      </c>
      <c r="E167" s="5">
        <v>58</v>
      </c>
      <c r="F167" s="61"/>
      <c r="G167" s="61"/>
      <c r="H167" s="61"/>
      <c r="I167" s="61"/>
      <c r="J167" s="61"/>
      <c r="K167" s="55">
        <f>'INP40.MELD'!F167</f>
        <v>0</v>
      </c>
      <c r="L167" s="55">
        <f t="shared" si="15"/>
        <v>0</v>
      </c>
      <c r="M167" s="61"/>
      <c r="N167" s="5">
        <v>58</v>
      </c>
      <c r="P167" s="158" t="str">
        <f t="shared" si="16"/>
        <v/>
      </c>
    </row>
    <row r="168" spans="1:16" s="257" customFormat="1" ht="16" customHeight="1" thickTop="1" thickBot="1" x14ac:dyDescent="0.3">
      <c r="A168" s="78"/>
      <c r="B168" s="520" t="s">
        <v>985</v>
      </c>
      <c r="C168" s="521" t="s">
        <v>47</v>
      </c>
      <c r="D168" s="62" t="s">
        <v>48</v>
      </c>
      <c r="E168" s="5">
        <v>59</v>
      </c>
      <c r="F168" s="61"/>
      <c r="G168" s="61"/>
      <c r="H168" s="61"/>
      <c r="I168" s="61"/>
      <c r="J168" s="61"/>
      <c r="K168" s="55">
        <f>'INP40.MELD'!F168</f>
        <v>0</v>
      </c>
      <c r="L168" s="55">
        <f t="shared" si="15"/>
        <v>0</v>
      </c>
      <c r="M168" s="61"/>
      <c r="N168" s="5">
        <v>59</v>
      </c>
      <c r="P168" s="158" t="str">
        <f t="shared" si="16"/>
        <v/>
      </c>
    </row>
    <row r="169" spans="1:16" s="257" customFormat="1" ht="16" customHeight="1" thickTop="1" thickBot="1" x14ac:dyDescent="0.3">
      <c r="A169" s="78"/>
      <c r="B169" s="520" t="s">
        <v>985</v>
      </c>
      <c r="C169" s="521" t="s">
        <v>368</v>
      </c>
      <c r="D169" s="93" t="s">
        <v>173</v>
      </c>
      <c r="E169" s="5">
        <v>61</v>
      </c>
      <c r="F169" s="61"/>
      <c r="G169" s="61"/>
      <c r="H169" s="61"/>
      <c r="I169" s="61"/>
      <c r="J169" s="61"/>
      <c r="K169" s="55">
        <f>'INP40.MELD'!F169</f>
        <v>0</v>
      </c>
      <c r="L169" s="55">
        <f t="shared" si="15"/>
        <v>0</v>
      </c>
      <c r="M169" s="61"/>
      <c r="N169" s="5">
        <v>61</v>
      </c>
      <c r="P169" s="158" t="str">
        <f t="shared" si="16"/>
        <v/>
      </c>
    </row>
    <row r="170" spans="1:16" s="257" customFormat="1" ht="16" customHeight="1" thickTop="1" thickBot="1" x14ac:dyDescent="0.3">
      <c r="A170" s="78"/>
      <c r="B170" s="520" t="s">
        <v>985</v>
      </c>
      <c r="C170" s="521" t="s">
        <v>989</v>
      </c>
      <c r="D170" s="62" t="s">
        <v>174</v>
      </c>
      <c r="E170" s="5">
        <v>63</v>
      </c>
      <c r="F170" s="61"/>
      <c r="G170" s="61"/>
      <c r="H170" s="61"/>
      <c r="I170" s="61"/>
      <c r="J170" s="61"/>
      <c r="K170" s="55">
        <f>'INP40.MELD'!F170</f>
        <v>0</v>
      </c>
      <c r="L170" s="55">
        <f t="shared" si="15"/>
        <v>0</v>
      </c>
      <c r="M170" s="61"/>
      <c r="N170" s="5">
        <v>63</v>
      </c>
      <c r="P170" s="158" t="str">
        <f t="shared" si="16"/>
        <v/>
      </c>
    </row>
    <row r="171" spans="1:16" s="257" customFormat="1" ht="16" customHeight="1" thickTop="1" thickBot="1" x14ac:dyDescent="0.3">
      <c r="A171" s="78"/>
      <c r="B171" s="520" t="s">
        <v>985</v>
      </c>
      <c r="C171" s="521" t="s">
        <v>310</v>
      </c>
      <c r="D171" s="62" t="s">
        <v>175</v>
      </c>
      <c r="E171" s="5">
        <v>65</v>
      </c>
      <c r="F171" s="61"/>
      <c r="G171" s="61"/>
      <c r="H171" s="61"/>
      <c r="I171" s="61"/>
      <c r="J171" s="61"/>
      <c r="K171" s="55">
        <f>'INP40.MELD'!F171</f>
        <v>0</v>
      </c>
      <c r="L171" s="55">
        <f t="shared" si="15"/>
        <v>0</v>
      </c>
      <c r="M171" s="61"/>
      <c r="N171" s="5">
        <v>65</v>
      </c>
      <c r="P171" s="158" t="str">
        <f t="shared" si="16"/>
        <v/>
      </c>
    </row>
    <row r="172" spans="1:16" s="257" customFormat="1" ht="16" customHeight="1" thickTop="1" thickBot="1" x14ac:dyDescent="0.3">
      <c r="A172" s="78"/>
      <c r="B172" s="520" t="s">
        <v>985</v>
      </c>
      <c r="C172" s="521" t="s">
        <v>990</v>
      </c>
      <c r="D172" s="62" t="s">
        <v>172</v>
      </c>
      <c r="E172" s="5">
        <v>68</v>
      </c>
      <c r="F172" s="61"/>
      <c r="G172" s="61"/>
      <c r="H172" s="61"/>
      <c r="I172" s="61"/>
      <c r="J172" s="61"/>
      <c r="K172" s="55">
        <f>'INP40.MELD'!F172</f>
        <v>0</v>
      </c>
      <c r="L172" s="55">
        <f t="shared" si="15"/>
        <v>0</v>
      </c>
      <c r="M172" s="61"/>
      <c r="N172" s="5">
        <v>68</v>
      </c>
      <c r="P172" s="158" t="str">
        <f t="shared" si="16"/>
        <v/>
      </c>
    </row>
    <row r="173" spans="1:16" s="257" customFormat="1" ht="16" customHeight="1" thickTop="1" thickBot="1" x14ac:dyDescent="0.3">
      <c r="A173" s="78"/>
      <c r="B173" s="520" t="s">
        <v>985</v>
      </c>
      <c r="C173" s="521" t="s">
        <v>311</v>
      </c>
      <c r="D173" s="62" t="s">
        <v>176</v>
      </c>
      <c r="E173" s="5">
        <v>72</v>
      </c>
      <c r="F173" s="61"/>
      <c r="G173" s="61"/>
      <c r="H173" s="61"/>
      <c r="I173" s="61"/>
      <c r="J173" s="61"/>
      <c r="K173" s="55">
        <f>'INP40.MELD'!F173</f>
        <v>0</v>
      </c>
      <c r="L173" s="55">
        <f t="shared" si="15"/>
        <v>0</v>
      </c>
      <c r="M173" s="61"/>
      <c r="N173" s="5">
        <v>72</v>
      </c>
      <c r="P173" s="158" t="str">
        <f t="shared" si="16"/>
        <v/>
      </c>
    </row>
    <row r="174" spans="1:16" ht="16" customHeight="1" thickTop="1" thickBot="1" x14ac:dyDescent="0.3">
      <c r="A174" s="78"/>
      <c r="B174" s="520" t="s">
        <v>985</v>
      </c>
      <c r="C174" s="522" t="s">
        <v>312</v>
      </c>
      <c r="D174" s="62" t="s">
        <v>177</v>
      </c>
      <c r="E174" s="5">
        <v>73</v>
      </c>
      <c r="F174" s="61"/>
      <c r="G174" s="61"/>
      <c r="H174" s="61"/>
      <c r="I174" s="61"/>
      <c r="J174" s="61"/>
      <c r="K174" s="55">
        <f>'INP40.MELD'!F174</f>
        <v>0</v>
      </c>
      <c r="L174" s="55">
        <f t="shared" si="15"/>
        <v>0</v>
      </c>
      <c r="M174" s="61"/>
      <c r="N174" s="5">
        <v>73</v>
      </c>
      <c r="P174" s="158" t="str">
        <f t="shared" si="16"/>
        <v/>
      </c>
    </row>
    <row r="175" spans="1:16" ht="16" customHeight="1" thickTop="1" thickBot="1" x14ac:dyDescent="0.3">
      <c r="A175" s="78"/>
      <c r="B175" s="520" t="s">
        <v>985</v>
      </c>
      <c r="C175" s="522" t="s">
        <v>991</v>
      </c>
      <c r="D175" s="62" t="s">
        <v>178</v>
      </c>
      <c r="E175" s="5">
        <v>74</v>
      </c>
      <c r="F175" s="10"/>
      <c r="G175" s="10"/>
      <c r="H175" s="10"/>
      <c r="I175" s="10"/>
      <c r="J175" s="10"/>
      <c r="K175" s="55">
        <f>'INP40.MELD'!F175</f>
        <v>0</v>
      </c>
      <c r="L175" s="55">
        <f t="shared" si="15"/>
        <v>0</v>
      </c>
      <c r="M175" s="10"/>
      <c r="N175" s="5">
        <v>74</v>
      </c>
      <c r="P175" s="158" t="str">
        <f t="shared" si="16"/>
        <v/>
      </c>
    </row>
    <row r="176" spans="1:16" ht="16" customHeight="1" thickTop="1" thickBot="1" x14ac:dyDescent="0.3">
      <c r="A176" s="78"/>
      <c r="B176" s="520" t="s">
        <v>985</v>
      </c>
      <c r="C176" s="522" t="s">
        <v>49</v>
      </c>
      <c r="D176" s="62" t="s">
        <v>50</v>
      </c>
      <c r="E176" s="5">
        <v>75</v>
      </c>
      <c r="F176" s="10"/>
      <c r="G176" s="10"/>
      <c r="H176" s="10"/>
      <c r="I176" s="10"/>
      <c r="J176" s="10"/>
      <c r="K176" s="55">
        <f>'INP40.MELD'!F176</f>
        <v>0</v>
      </c>
      <c r="L176" s="55">
        <f t="shared" si="15"/>
        <v>0</v>
      </c>
      <c r="M176" s="10"/>
      <c r="N176" s="5">
        <v>75</v>
      </c>
      <c r="P176" s="158" t="str">
        <f t="shared" si="16"/>
        <v/>
      </c>
    </row>
    <row r="177" spans="1:16" ht="16" customHeight="1" thickTop="1" thickBot="1" x14ac:dyDescent="0.3">
      <c r="A177" s="78"/>
      <c r="B177" s="520" t="s">
        <v>985</v>
      </c>
      <c r="C177" s="522" t="s">
        <v>51</v>
      </c>
      <c r="D177" s="62" t="s">
        <v>52</v>
      </c>
      <c r="E177" s="5">
        <v>76</v>
      </c>
      <c r="F177" s="10"/>
      <c r="G177" s="10"/>
      <c r="H177" s="10"/>
      <c r="I177" s="10"/>
      <c r="J177" s="10"/>
      <c r="K177" s="55">
        <f>'INP40.MELD'!F177</f>
        <v>0</v>
      </c>
      <c r="L177" s="55">
        <f t="shared" si="15"/>
        <v>0</v>
      </c>
      <c r="M177" s="10"/>
      <c r="N177" s="5">
        <v>76</v>
      </c>
      <c r="P177" s="158" t="str">
        <f t="shared" si="16"/>
        <v/>
      </c>
    </row>
    <row r="178" spans="1:16" ht="35.15" customHeight="1" thickTop="1" thickBot="1" x14ac:dyDescent="0.35">
      <c r="A178" s="78"/>
      <c r="B178" s="529" t="s">
        <v>835</v>
      </c>
      <c r="C178" s="524"/>
      <c r="D178" s="97" t="s">
        <v>406</v>
      </c>
      <c r="E178" s="9"/>
      <c r="F178" s="238">
        <f t="shared" ref="F178:M178" si="17">SUM(F179,F196)</f>
        <v>0</v>
      </c>
      <c r="G178" s="238">
        <f t="shared" si="17"/>
        <v>0</v>
      </c>
      <c r="H178" s="238">
        <f t="shared" si="17"/>
        <v>0</v>
      </c>
      <c r="I178" s="238">
        <f t="shared" si="17"/>
        <v>0</v>
      </c>
      <c r="J178" s="238">
        <f t="shared" si="17"/>
        <v>0</v>
      </c>
      <c r="K178" s="238">
        <f t="shared" si="17"/>
        <v>0</v>
      </c>
      <c r="L178" s="238">
        <f t="shared" si="17"/>
        <v>0</v>
      </c>
      <c r="M178" s="238">
        <f t="shared" si="17"/>
        <v>0</v>
      </c>
      <c r="N178" s="9"/>
    </row>
    <row r="179" spans="1:16" ht="35.15" customHeight="1" thickTop="1" thickBot="1" x14ac:dyDescent="0.35">
      <c r="A179" s="78"/>
      <c r="B179" s="525" t="s">
        <v>992</v>
      </c>
      <c r="C179" s="530"/>
      <c r="D179" s="99" t="s">
        <v>425</v>
      </c>
      <c r="E179" s="5"/>
      <c r="F179" s="238">
        <f t="shared" ref="F179:M179" si="18">SUM(F180:F195)</f>
        <v>0</v>
      </c>
      <c r="G179" s="238">
        <f t="shared" si="18"/>
        <v>0</v>
      </c>
      <c r="H179" s="238">
        <f t="shared" si="18"/>
        <v>0</v>
      </c>
      <c r="I179" s="238">
        <f t="shared" si="18"/>
        <v>0</v>
      </c>
      <c r="J179" s="238">
        <f t="shared" si="18"/>
        <v>0</v>
      </c>
      <c r="K179" s="238">
        <f t="shared" si="18"/>
        <v>0</v>
      </c>
      <c r="L179" s="238">
        <f t="shared" si="18"/>
        <v>0</v>
      </c>
      <c r="M179" s="238">
        <f t="shared" si="18"/>
        <v>0</v>
      </c>
      <c r="N179" s="5"/>
    </row>
    <row r="180" spans="1:16" ht="16" customHeight="1" thickTop="1" thickBot="1" x14ac:dyDescent="0.3">
      <c r="A180" s="78"/>
      <c r="B180" s="520" t="s">
        <v>992</v>
      </c>
      <c r="C180" s="521" t="s">
        <v>993</v>
      </c>
      <c r="D180" s="62" t="s">
        <v>187</v>
      </c>
      <c r="E180" s="5">
        <v>37</v>
      </c>
      <c r="F180" s="61"/>
      <c r="G180" s="61"/>
      <c r="H180" s="61"/>
      <c r="I180" s="61"/>
      <c r="J180" s="61"/>
      <c r="K180" s="55">
        <f>'INP40.MELD'!F180</f>
        <v>0</v>
      </c>
      <c r="L180" s="55">
        <f t="shared" ref="L180:L195" si="19">M180-F180-G180-K180+H180+I180+J180</f>
        <v>0</v>
      </c>
      <c r="M180" s="61"/>
      <c r="N180" s="5">
        <v>37</v>
      </c>
      <c r="P180" s="158" t="str">
        <f t="shared" ref="P180:P195" si="20">IF(K180=0,"",IF(COUNTA(F180:J180,M180)=0,"Warning",""))</f>
        <v/>
      </c>
    </row>
    <row r="181" spans="1:16" ht="16" customHeight="1" thickTop="1" thickBot="1" x14ac:dyDescent="0.3">
      <c r="A181" s="78"/>
      <c r="B181" s="520" t="s">
        <v>992</v>
      </c>
      <c r="C181" s="522" t="s">
        <v>994</v>
      </c>
      <c r="D181" s="62" t="s">
        <v>188</v>
      </c>
      <c r="E181" s="5">
        <v>38</v>
      </c>
      <c r="F181" s="61"/>
      <c r="G181" s="61"/>
      <c r="H181" s="61"/>
      <c r="I181" s="61"/>
      <c r="J181" s="61"/>
      <c r="K181" s="55">
        <f>'INP40.MELD'!F181</f>
        <v>0</v>
      </c>
      <c r="L181" s="55">
        <f t="shared" si="19"/>
        <v>0</v>
      </c>
      <c r="M181" s="61"/>
      <c r="N181" s="5">
        <v>38</v>
      </c>
      <c r="P181" s="158" t="str">
        <f t="shared" si="20"/>
        <v/>
      </c>
    </row>
    <row r="182" spans="1:16" s="257" customFormat="1" ht="16" customHeight="1" thickTop="1" thickBot="1" x14ac:dyDescent="0.3">
      <c r="A182" s="78"/>
      <c r="B182" s="520" t="s">
        <v>992</v>
      </c>
      <c r="C182" s="521" t="s">
        <v>258</v>
      </c>
      <c r="D182" s="62" t="s">
        <v>179</v>
      </c>
      <c r="E182" s="5">
        <v>172</v>
      </c>
      <c r="F182" s="61"/>
      <c r="G182" s="61"/>
      <c r="H182" s="61"/>
      <c r="I182" s="61"/>
      <c r="J182" s="61"/>
      <c r="K182" s="55">
        <f>'INP40.MELD'!F182</f>
        <v>0</v>
      </c>
      <c r="L182" s="55">
        <f t="shared" si="19"/>
        <v>0</v>
      </c>
      <c r="M182" s="61"/>
      <c r="N182" s="5">
        <v>172</v>
      </c>
      <c r="P182" s="158" t="str">
        <f t="shared" si="20"/>
        <v/>
      </c>
    </row>
    <row r="183" spans="1:16" s="257" customFormat="1" ht="16" customHeight="1" thickTop="1" thickBot="1" x14ac:dyDescent="0.3">
      <c r="A183" s="78"/>
      <c r="B183" s="520" t="s">
        <v>992</v>
      </c>
      <c r="C183" s="521" t="s">
        <v>995</v>
      </c>
      <c r="D183" s="62" t="s">
        <v>189</v>
      </c>
      <c r="E183" s="5">
        <v>40</v>
      </c>
      <c r="F183" s="61"/>
      <c r="G183" s="61"/>
      <c r="H183" s="61"/>
      <c r="I183" s="61"/>
      <c r="J183" s="61"/>
      <c r="K183" s="55">
        <f>'INP40.MELD'!F183</f>
        <v>0</v>
      </c>
      <c r="L183" s="55">
        <f t="shared" si="19"/>
        <v>0</v>
      </c>
      <c r="M183" s="61"/>
      <c r="N183" s="5">
        <v>40</v>
      </c>
      <c r="P183" s="158" t="str">
        <f t="shared" si="20"/>
        <v/>
      </c>
    </row>
    <row r="184" spans="1:16" s="257" customFormat="1" ht="16" customHeight="1" thickTop="1" thickBot="1" x14ac:dyDescent="0.3">
      <c r="A184" s="78"/>
      <c r="B184" s="520" t="s">
        <v>992</v>
      </c>
      <c r="C184" s="521" t="s">
        <v>996</v>
      </c>
      <c r="D184" s="62" t="s">
        <v>180</v>
      </c>
      <c r="E184" s="5">
        <v>181</v>
      </c>
      <c r="F184" s="61"/>
      <c r="G184" s="61"/>
      <c r="H184" s="61"/>
      <c r="I184" s="61"/>
      <c r="J184" s="61"/>
      <c r="K184" s="55">
        <f>'INP40.MELD'!F184</f>
        <v>0</v>
      </c>
      <c r="L184" s="55">
        <f t="shared" si="19"/>
        <v>0</v>
      </c>
      <c r="M184" s="61"/>
      <c r="N184" s="5">
        <v>181</v>
      </c>
      <c r="P184" s="158" t="str">
        <f t="shared" si="20"/>
        <v/>
      </c>
    </row>
    <row r="185" spans="1:16" s="257" customFormat="1" ht="16" customHeight="1" thickTop="1" thickBot="1" x14ac:dyDescent="0.3">
      <c r="A185" s="78"/>
      <c r="B185" s="520" t="s">
        <v>992</v>
      </c>
      <c r="C185" s="521" t="s">
        <v>54</v>
      </c>
      <c r="D185" s="62" t="s">
        <v>55</v>
      </c>
      <c r="E185" s="5">
        <v>183</v>
      </c>
      <c r="F185" s="61"/>
      <c r="G185" s="61"/>
      <c r="H185" s="61"/>
      <c r="I185" s="61"/>
      <c r="J185" s="61"/>
      <c r="K185" s="55">
        <f>'INP40.MELD'!F185</f>
        <v>0</v>
      </c>
      <c r="L185" s="55">
        <f t="shared" si="19"/>
        <v>0</v>
      </c>
      <c r="M185" s="61"/>
      <c r="N185" s="5">
        <v>183</v>
      </c>
      <c r="P185" s="158" t="str">
        <f t="shared" si="20"/>
        <v/>
      </c>
    </row>
    <row r="186" spans="1:16" s="257" customFormat="1" ht="16" customHeight="1" thickTop="1" thickBot="1" x14ac:dyDescent="0.3">
      <c r="A186" s="78"/>
      <c r="B186" s="520" t="s">
        <v>992</v>
      </c>
      <c r="C186" s="521" t="s">
        <v>997</v>
      </c>
      <c r="D186" s="93" t="s">
        <v>186</v>
      </c>
      <c r="E186" s="5">
        <v>185</v>
      </c>
      <c r="F186" s="61"/>
      <c r="G186" s="61"/>
      <c r="H186" s="61"/>
      <c r="I186" s="61"/>
      <c r="J186" s="61"/>
      <c r="K186" s="55">
        <f>'INP40.MELD'!F186</f>
        <v>0</v>
      </c>
      <c r="L186" s="55">
        <f t="shared" si="19"/>
        <v>0</v>
      </c>
      <c r="M186" s="61"/>
      <c r="N186" s="5">
        <v>185</v>
      </c>
      <c r="P186" s="158" t="str">
        <f t="shared" si="20"/>
        <v/>
      </c>
    </row>
    <row r="187" spans="1:16" s="257" customFormat="1" ht="16" customHeight="1" thickTop="1" thickBot="1" x14ac:dyDescent="0.3">
      <c r="A187" s="78"/>
      <c r="B187" s="520" t="s">
        <v>992</v>
      </c>
      <c r="C187" s="521" t="s">
        <v>998</v>
      </c>
      <c r="D187" s="62" t="s">
        <v>190</v>
      </c>
      <c r="E187" s="5">
        <v>186</v>
      </c>
      <c r="F187" s="61"/>
      <c r="G187" s="61"/>
      <c r="H187" s="61"/>
      <c r="I187" s="61"/>
      <c r="J187" s="61"/>
      <c r="K187" s="55">
        <f>'INP40.MELD'!F187</f>
        <v>0</v>
      </c>
      <c r="L187" s="55">
        <f t="shared" si="19"/>
        <v>0</v>
      </c>
      <c r="M187" s="61"/>
      <c r="N187" s="5">
        <v>186</v>
      </c>
      <c r="P187" s="158" t="str">
        <f t="shared" si="20"/>
        <v/>
      </c>
    </row>
    <row r="188" spans="1:16" s="257" customFormat="1" ht="16" customHeight="1" thickTop="1" thickBot="1" x14ac:dyDescent="0.3">
      <c r="A188" s="78"/>
      <c r="B188" s="520" t="s">
        <v>992</v>
      </c>
      <c r="C188" s="521" t="s">
        <v>999</v>
      </c>
      <c r="D188" s="62" t="s">
        <v>183</v>
      </c>
      <c r="E188" s="5">
        <v>188</v>
      </c>
      <c r="F188" s="61"/>
      <c r="G188" s="61"/>
      <c r="H188" s="61"/>
      <c r="I188" s="61"/>
      <c r="J188" s="61"/>
      <c r="K188" s="55">
        <f>'INP40.MELD'!F188</f>
        <v>0</v>
      </c>
      <c r="L188" s="55">
        <f t="shared" si="19"/>
        <v>0</v>
      </c>
      <c r="M188" s="61"/>
      <c r="N188" s="5">
        <v>188</v>
      </c>
      <c r="P188" s="158" t="str">
        <f t="shared" si="20"/>
        <v/>
      </c>
    </row>
    <row r="189" spans="1:16" s="257" customFormat="1" ht="16" customHeight="1" thickTop="1" thickBot="1" x14ac:dyDescent="0.3">
      <c r="A189" s="78"/>
      <c r="B189" s="520" t="s">
        <v>992</v>
      </c>
      <c r="C189" s="521" t="s">
        <v>313</v>
      </c>
      <c r="D189" s="62" t="s">
        <v>181</v>
      </c>
      <c r="E189" s="5">
        <v>189</v>
      </c>
      <c r="F189" s="61"/>
      <c r="G189" s="61"/>
      <c r="H189" s="61"/>
      <c r="I189" s="61"/>
      <c r="J189" s="61"/>
      <c r="K189" s="55">
        <f>'INP40.MELD'!F189</f>
        <v>0</v>
      </c>
      <c r="L189" s="55">
        <f t="shared" si="19"/>
        <v>0</v>
      </c>
      <c r="M189" s="61"/>
      <c r="N189" s="5">
        <v>189</v>
      </c>
      <c r="P189" s="158" t="str">
        <f t="shared" si="20"/>
        <v/>
      </c>
    </row>
    <row r="190" spans="1:16" s="257" customFormat="1" ht="16" customHeight="1" thickTop="1" thickBot="1" x14ac:dyDescent="0.3">
      <c r="A190" s="78"/>
      <c r="B190" s="520" t="s">
        <v>992</v>
      </c>
      <c r="C190" s="521" t="s">
        <v>1000</v>
      </c>
      <c r="D190" s="62" t="s">
        <v>191</v>
      </c>
      <c r="E190" s="5">
        <v>193</v>
      </c>
      <c r="F190" s="61"/>
      <c r="G190" s="61"/>
      <c r="H190" s="61"/>
      <c r="I190" s="61"/>
      <c r="J190" s="61"/>
      <c r="K190" s="55">
        <f>'INP40.MELD'!F190</f>
        <v>0</v>
      </c>
      <c r="L190" s="55">
        <f t="shared" si="19"/>
        <v>0</v>
      </c>
      <c r="M190" s="61"/>
      <c r="N190" s="5">
        <v>193</v>
      </c>
      <c r="P190" s="158" t="str">
        <f t="shared" si="20"/>
        <v/>
      </c>
    </row>
    <row r="191" spans="1:16" s="257" customFormat="1" ht="16" customHeight="1" thickTop="1" thickBot="1" x14ac:dyDescent="0.3">
      <c r="A191" s="78"/>
      <c r="B191" s="520" t="s">
        <v>992</v>
      </c>
      <c r="C191" s="521" t="s">
        <v>369</v>
      </c>
      <c r="D191" s="93" t="s">
        <v>182</v>
      </c>
      <c r="E191" s="5">
        <v>201</v>
      </c>
      <c r="F191" s="61"/>
      <c r="G191" s="61"/>
      <c r="H191" s="61"/>
      <c r="I191" s="61"/>
      <c r="J191" s="61"/>
      <c r="K191" s="55">
        <f>'INP40.MELD'!F191</f>
        <v>0</v>
      </c>
      <c r="L191" s="55">
        <f t="shared" si="19"/>
        <v>0</v>
      </c>
      <c r="M191" s="61"/>
      <c r="N191" s="5">
        <v>201</v>
      </c>
      <c r="P191" s="158" t="str">
        <f t="shared" si="20"/>
        <v/>
      </c>
    </row>
    <row r="192" spans="1:16" s="257" customFormat="1" ht="16" customHeight="1" thickTop="1" thickBot="1" x14ac:dyDescent="0.3">
      <c r="A192" s="78"/>
      <c r="B192" s="520" t="s">
        <v>992</v>
      </c>
      <c r="C192" s="521" t="s">
        <v>1001</v>
      </c>
      <c r="D192" s="93" t="s">
        <v>192</v>
      </c>
      <c r="E192" s="5">
        <v>218</v>
      </c>
      <c r="F192" s="61"/>
      <c r="G192" s="61"/>
      <c r="H192" s="61"/>
      <c r="I192" s="61"/>
      <c r="J192" s="61"/>
      <c r="K192" s="55">
        <f>'INP40.MELD'!F192</f>
        <v>0</v>
      </c>
      <c r="L192" s="55">
        <f t="shared" si="19"/>
        <v>0</v>
      </c>
      <c r="M192" s="61"/>
      <c r="N192" s="5">
        <v>218</v>
      </c>
      <c r="P192" s="158" t="str">
        <f t="shared" si="20"/>
        <v/>
      </c>
    </row>
    <row r="193" spans="1:16" s="257" customFormat="1" ht="16" customHeight="1" thickTop="1" thickBot="1" x14ac:dyDescent="0.3">
      <c r="A193" s="78"/>
      <c r="B193" s="520" t="s">
        <v>992</v>
      </c>
      <c r="C193" s="521" t="s">
        <v>1002</v>
      </c>
      <c r="D193" s="62" t="s">
        <v>184</v>
      </c>
      <c r="E193" s="5">
        <v>204</v>
      </c>
      <c r="F193" s="61"/>
      <c r="G193" s="61"/>
      <c r="H193" s="61"/>
      <c r="I193" s="61"/>
      <c r="J193" s="61"/>
      <c r="K193" s="55">
        <f>'INP40.MELD'!F193</f>
        <v>0</v>
      </c>
      <c r="L193" s="55">
        <f t="shared" si="19"/>
        <v>0</v>
      </c>
      <c r="M193" s="61"/>
      <c r="N193" s="5">
        <v>204</v>
      </c>
      <c r="P193" s="158" t="str">
        <f t="shared" si="20"/>
        <v/>
      </c>
    </row>
    <row r="194" spans="1:16" s="257" customFormat="1" ht="16" customHeight="1" thickTop="1" thickBot="1" x14ac:dyDescent="0.3">
      <c r="A194" s="78"/>
      <c r="B194" s="520" t="s">
        <v>992</v>
      </c>
      <c r="C194" s="521" t="s">
        <v>1003</v>
      </c>
      <c r="D194" s="62" t="s">
        <v>193</v>
      </c>
      <c r="E194" s="5">
        <v>207</v>
      </c>
      <c r="F194" s="61"/>
      <c r="G194" s="61"/>
      <c r="H194" s="61"/>
      <c r="I194" s="61"/>
      <c r="J194" s="61"/>
      <c r="K194" s="55">
        <f>'INP40.MELD'!F194</f>
        <v>0</v>
      </c>
      <c r="L194" s="55">
        <f t="shared" si="19"/>
        <v>0</v>
      </c>
      <c r="M194" s="61"/>
      <c r="N194" s="5">
        <v>207</v>
      </c>
      <c r="P194" s="158" t="str">
        <f t="shared" si="20"/>
        <v/>
      </c>
    </row>
    <row r="195" spans="1:16" s="257" customFormat="1" ht="16" customHeight="1" thickTop="1" thickBot="1" x14ac:dyDescent="0.3">
      <c r="A195" s="78"/>
      <c r="B195" s="520" t="s">
        <v>992</v>
      </c>
      <c r="C195" s="521" t="s">
        <v>1004</v>
      </c>
      <c r="D195" s="93" t="s">
        <v>185</v>
      </c>
      <c r="E195" s="5">
        <v>211</v>
      </c>
      <c r="F195" s="61"/>
      <c r="G195" s="61"/>
      <c r="H195" s="61"/>
      <c r="I195" s="61"/>
      <c r="J195" s="61"/>
      <c r="K195" s="55">
        <f>'INP40.MELD'!F195</f>
        <v>0</v>
      </c>
      <c r="L195" s="55">
        <f t="shared" si="19"/>
        <v>0</v>
      </c>
      <c r="M195" s="61"/>
      <c r="N195" s="5">
        <v>211</v>
      </c>
      <c r="P195" s="158" t="str">
        <f t="shared" si="20"/>
        <v/>
      </c>
    </row>
    <row r="196" spans="1:16" ht="35.15" customHeight="1" thickTop="1" thickBot="1" x14ac:dyDescent="0.35">
      <c r="A196" s="78"/>
      <c r="B196" s="527" t="s">
        <v>1005</v>
      </c>
      <c r="C196" s="530"/>
      <c r="D196" s="100" t="s">
        <v>426</v>
      </c>
      <c r="E196" s="5"/>
      <c r="F196" s="238">
        <f t="shared" ref="F196:M196" si="21">SUM(F197:F229)</f>
        <v>0</v>
      </c>
      <c r="G196" s="238">
        <f t="shared" si="21"/>
        <v>0</v>
      </c>
      <c r="H196" s="238">
        <f t="shared" si="21"/>
        <v>0</v>
      </c>
      <c r="I196" s="238">
        <f t="shared" si="21"/>
        <v>0</v>
      </c>
      <c r="J196" s="238">
        <f t="shared" si="21"/>
        <v>0</v>
      </c>
      <c r="K196" s="238">
        <f t="shared" si="21"/>
        <v>0</v>
      </c>
      <c r="L196" s="238">
        <f t="shared" si="21"/>
        <v>0</v>
      </c>
      <c r="M196" s="238">
        <f t="shared" si="21"/>
        <v>0</v>
      </c>
      <c r="N196" s="5"/>
    </row>
    <row r="197" spans="1:16" ht="16" customHeight="1" thickTop="1" thickBot="1" x14ac:dyDescent="0.3">
      <c r="A197" s="78"/>
      <c r="B197" s="520" t="s">
        <v>1005</v>
      </c>
      <c r="C197" s="521" t="s">
        <v>314</v>
      </c>
      <c r="D197" s="62" t="s">
        <v>194</v>
      </c>
      <c r="E197" s="5">
        <v>171</v>
      </c>
      <c r="F197" s="10"/>
      <c r="G197" s="10"/>
      <c r="H197" s="10"/>
      <c r="I197" s="10"/>
      <c r="J197" s="10"/>
      <c r="K197" s="55">
        <f>'INP40.MELD'!F197</f>
        <v>0</v>
      </c>
      <c r="L197" s="55">
        <f t="shared" ref="L197:L229" si="22">M197-F197-G197-K197+H197+I197+J197</f>
        <v>0</v>
      </c>
      <c r="M197" s="10"/>
      <c r="N197" s="5">
        <v>171</v>
      </c>
      <c r="P197" s="158" t="str">
        <f t="shared" ref="P197:P229" si="23">IF(K197=0,"",IF(COUNTA(F197:J197,M197)=0,"Warning",""))</f>
        <v/>
      </c>
    </row>
    <row r="198" spans="1:16" s="257" customFormat="1" ht="16" customHeight="1" thickTop="1" thickBot="1" x14ac:dyDescent="0.3">
      <c r="A198" s="78"/>
      <c r="B198" s="520" t="s">
        <v>1005</v>
      </c>
      <c r="C198" s="521" t="s">
        <v>1006</v>
      </c>
      <c r="D198" s="62" t="s">
        <v>195</v>
      </c>
      <c r="E198" s="5">
        <v>173</v>
      </c>
      <c r="F198" s="10"/>
      <c r="G198" s="10"/>
      <c r="H198" s="10"/>
      <c r="I198" s="10"/>
      <c r="J198" s="10"/>
      <c r="K198" s="55">
        <f>'INP40.MELD'!F198</f>
        <v>0</v>
      </c>
      <c r="L198" s="55">
        <f t="shared" si="22"/>
        <v>0</v>
      </c>
      <c r="M198" s="10"/>
      <c r="N198" s="5">
        <v>173</v>
      </c>
      <c r="P198" s="158" t="str">
        <f t="shared" si="23"/>
        <v/>
      </c>
    </row>
    <row r="199" spans="1:16" s="257" customFormat="1" ht="16" customHeight="1" thickTop="1" thickBot="1" x14ac:dyDescent="0.3">
      <c r="A199" s="78"/>
      <c r="B199" s="520" t="s">
        <v>1005</v>
      </c>
      <c r="C199" s="521" t="s">
        <v>315</v>
      </c>
      <c r="D199" s="62" t="s">
        <v>196</v>
      </c>
      <c r="E199" s="5">
        <v>174</v>
      </c>
      <c r="F199" s="10"/>
      <c r="G199" s="10"/>
      <c r="H199" s="10"/>
      <c r="I199" s="10"/>
      <c r="J199" s="10"/>
      <c r="K199" s="55">
        <f>'INP40.MELD'!F199</f>
        <v>0</v>
      </c>
      <c r="L199" s="55">
        <f t="shared" si="22"/>
        <v>0</v>
      </c>
      <c r="M199" s="10"/>
      <c r="N199" s="5">
        <v>174</v>
      </c>
      <c r="P199" s="158" t="str">
        <f t="shared" si="23"/>
        <v/>
      </c>
    </row>
    <row r="200" spans="1:16" s="257" customFormat="1" ht="16" customHeight="1" thickTop="1" thickBot="1" x14ac:dyDescent="0.3">
      <c r="A200" s="78"/>
      <c r="B200" s="520" t="s">
        <v>1005</v>
      </c>
      <c r="C200" s="521" t="s">
        <v>386</v>
      </c>
      <c r="D200" s="62" t="s">
        <v>197</v>
      </c>
      <c r="E200" s="5">
        <v>176</v>
      </c>
      <c r="F200" s="10"/>
      <c r="G200" s="10"/>
      <c r="H200" s="10"/>
      <c r="I200" s="10"/>
      <c r="J200" s="10"/>
      <c r="K200" s="55">
        <f>'INP40.MELD'!F200</f>
        <v>0</v>
      </c>
      <c r="L200" s="55">
        <f t="shared" si="22"/>
        <v>0</v>
      </c>
      <c r="M200" s="10"/>
      <c r="N200" s="5">
        <v>176</v>
      </c>
      <c r="P200" s="158" t="str">
        <f t="shared" si="23"/>
        <v/>
      </c>
    </row>
    <row r="201" spans="1:16" s="257" customFormat="1" ht="16" customHeight="1" thickTop="1" thickBot="1" x14ac:dyDescent="0.3">
      <c r="A201" s="78"/>
      <c r="B201" s="520" t="s">
        <v>1005</v>
      </c>
      <c r="C201" s="521" t="s">
        <v>57</v>
      </c>
      <c r="D201" s="62" t="s">
        <v>58</v>
      </c>
      <c r="E201" s="5">
        <v>177</v>
      </c>
      <c r="F201" s="10"/>
      <c r="G201" s="10"/>
      <c r="H201" s="10"/>
      <c r="I201" s="10"/>
      <c r="J201" s="10"/>
      <c r="K201" s="55">
        <f>'INP40.MELD'!F201</f>
        <v>0</v>
      </c>
      <c r="L201" s="55">
        <f t="shared" si="22"/>
        <v>0</v>
      </c>
      <c r="M201" s="10"/>
      <c r="N201" s="5">
        <v>177</v>
      </c>
      <c r="P201" s="158" t="str">
        <f t="shared" si="23"/>
        <v/>
      </c>
    </row>
    <row r="202" spans="1:16" s="257" customFormat="1" ht="16" customHeight="1" thickTop="1" thickBot="1" x14ac:dyDescent="0.3">
      <c r="A202" s="78"/>
      <c r="B202" s="520" t="s">
        <v>1005</v>
      </c>
      <c r="C202" s="521" t="s">
        <v>1007</v>
      </c>
      <c r="D202" s="62" t="s">
        <v>59</v>
      </c>
      <c r="E202" s="5">
        <v>178</v>
      </c>
      <c r="F202" s="10"/>
      <c r="G202" s="10"/>
      <c r="H202" s="10"/>
      <c r="I202" s="10"/>
      <c r="J202" s="10"/>
      <c r="K202" s="55">
        <f>'INP40.MELD'!F202</f>
        <v>0</v>
      </c>
      <c r="L202" s="55">
        <f t="shared" si="22"/>
        <v>0</v>
      </c>
      <c r="M202" s="10"/>
      <c r="N202" s="5">
        <v>178</v>
      </c>
      <c r="P202" s="158" t="str">
        <f t="shared" si="23"/>
        <v/>
      </c>
    </row>
    <row r="203" spans="1:16" s="257" customFormat="1" ht="16" customHeight="1" thickTop="1" thickBot="1" x14ac:dyDescent="0.3">
      <c r="A203" s="78"/>
      <c r="B203" s="520" t="s">
        <v>1005</v>
      </c>
      <c r="C203" s="521" t="s">
        <v>1008</v>
      </c>
      <c r="D203" s="93" t="s">
        <v>60</v>
      </c>
      <c r="E203" s="5">
        <v>179</v>
      </c>
      <c r="F203" s="10"/>
      <c r="G203" s="10"/>
      <c r="H203" s="10"/>
      <c r="I203" s="10"/>
      <c r="J203" s="10"/>
      <c r="K203" s="55">
        <f>'INP40.MELD'!F203</f>
        <v>0</v>
      </c>
      <c r="L203" s="55">
        <f t="shared" si="22"/>
        <v>0</v>
      </c>
      <c r="M203" s="10"/>
      <c r="N203" s="5">
        <v>179</v>
      </c>
      <c r="P203" s="158" t="str">
        <f t="shared" si="23"/>
        <v/>
      </c>
    </row>
    <row r="204" spans="1:16" s="257" customFormat="1" ht="16" customHeight="1" thickTop="1" thickBot="1" x14ac:dyDescent="0.3">
      <c r="A204" s="78"/>
      <c r="B204" s="520" t="s">
        <v>1005</v>
      </c>
      <c r="C204" s="521" t="s">
        <v>1009</v>
      </c>
      <c r="D204" s="62" t="s">
        <v>61</v>
      </c>
      <c r="E204" s="5">
        <v>180</v>
      </c>
      <c r="F204" s="10"/>
      <c r="G204" s="10"/>
      <c r="H204" s="10"/>
      <c r="I204" s="10"/>
      <c r="J204" s="10"/>
      <c r="K204" s="55">
        <f>'INP40.MELD'!F204</f>
        <v>0</v>
      </c>
      <c r="L204" s="55">
        <f t="shared" si="22"/>
        <v>0</v>
      </c>
      <c r="M204" s="10"/>
      <c r="N204" s="5">
        <v>180</v>
      </c>
      <c r="P204" s="158" t="str">
        <f t="shared" si="23"/>
        <v/>
      </c>
    </row>
    <row r="205" spans="1:16" s="390" customFormat="1" ht="16" customHeight="1" thickTop="1" thickBot="1" x14ac:dyDescent="0.3">
      <c r="A205" s="78"/>
      <c r="B205" s="520" t="s">
        <v>1005</v>
      </c>
      <c r="C205" s="521" t="s">
        <v>385</v>
      </c>
      <c r="D205" s="62" t="s">
        <v>56</v>
      </c>
      <c r="E205" s="5">
        <v>182</v>
      </c>
      <c r="F205" s="10"/>
      <c r="G205" s="10"/>
      <c r="H205" s="10"/>
      <c r="I205" s="10"/>
      <c r="J205" s="10"/>
      <c r="K205" s="55">
        <f>'INP40.MELD'!F205</f>
        <v>0</v>
      </c>
      <c r="L205" s="55">
        <f>M205-F205-G205-K205+H205+I205+J205</f>
        <v>0</v>
      </c>
      <c r="M205" s="10"/>
      <c r="N205" s="5">
        <v>182</v>
      </c>
      <c r="P205" s="158" t="str">
        <f t="shared" si="23"/>
        <v/>
      </c>
    </row>
    <row r="206" spans="1:16" s="257" customFormat="1" ht="16" customHeight="1" thickTop="1" thickBot="1" x14ac:dyDescent="0.3">
      <c r="A206" s="78"/>
      <c r="B206" s="520" t="s">
        <v>1005</v>
      </c>
      <c r="C206" s="521" t="s">
        <v>62</v>
      </c>
      <c r="D206" s="62" t="s">
        <v>63</v>
      </c>
      <c r="E206" s="5">
        <v>184</v>
      </c>
      <c r="F206" s="10"/>
      <c r="G206" s="10"/>
      <c r="H206" s="10"/>
      <c r="I206" s="10"/>
      <c r="J206" s="10"/>
      <c r="K206" s="55">
        <f>'INP40.MELD'!F206</f>
        <v>0</v>
      </c>
      <c r="L206" s="55">
        <f t="shared" si="22"/>
        <v>0</v>
      </c>
      <c r="M206" s="10"/>
      <c r="N206" s="5">
        <v>184</v>
      </c>
      <c r="P206" s="158" t="str">
        <f t="shared" si="23"/>
        <v/>
      </c>
    </row>
    <row r="207" spans="1:16" s="257" customFormat="1" ht="16" customHeight="1" thickTop="1" thickBot="1" x14ac:dyDescent="0.3">
      <c r="A207" s="78"/>
      <c r="B207" s="520" t="s">
        <v>1005</v>
      </c>
      <c r="C207" s="521" t="s">
        <v>1010</v>
      </c>
      <c r="D207" s="62" t="s">
        <v>198</v>
      </c>
      <c r="E207" s="5">
        <v>187</v>
      </c>
      <c r="F207" s="10"/>
      <c r="G207" s="10"/>
      <c r="H207" s="10"/>
      <c r="I207" s="10"/>
      <c r="J207" s="10"/>
      <c r="K207" s="55">
        <f>'INP40.MELD'!F207</f>
        <v>0</v>
      </c>
      <c r="L207" s="55">
        <f t="shared" si="22"/>
        <v>0</v>
      </c>
      <c r="M207" s="10"/>
      <c r="N207" s="5">
        <v>187</v>
      </c>
      <c r="P207" s="158" t="str">
        <f t="shared" si="23"/>
        <v/>
      </c>
    </row>
    <row r="208" spans="1:16" s="257" customFormat="1" ht="16" customHeight="1" thickTop="1" thickBot="1" x14ac:dyDescent="0.3">
      <c r="A208" s="78"/>
      <c r="B208" s="520" t="s">
        <v>1005</v>
      </c>
      <c r="C208" s="521" t="s">
        <v>1011</v>
      </c>
      <c r="D208" s="62" t="s">
        <v>199</v>
      </c>
      <c r="E208" s="5">
        <v>213</v>
      </c>
      <c r="F208" s="10"/>
      <c r="G208" s="10"/>
      <c r="H208" s="10"/>
      <c r="I208" s="10"/>
      <c r="J208" s="10"/>
      <c r="K208" s="55">
        <f>'INP40.MELD'!F208</f>
        <v>0</v>
      </c>
      <c r="L208" s="55">
        <f t="shared" si="22"/>
        <v>0</v>
      </c>
      <c r="M208" s="10"/>
      <c r="N208" s="5">
        <v>213</v>
      </c>
      <c r="P208" s="158" t="str">
        <f t="shared" si="23"/>
        <v/>
      </c>
    </row>
    <row r="209" spans="1:16" s="257" customFormat="1" ht="16" customHeight="1" thickTop="1" thickBot="1" x14ac:dyDescent="0.3">
      <c r="A209" s="78"/>
      <c r="B209" s="520" t="s">
        <v>1005</v>
      </c>
      <c r="C209" s="521" t="s">
        <v>1012</v>
      </c>
      <c r="D209" s="62" t="s">
        <v>201</v>
      </c>
      <c r="E209" s="5">
        <v>214</v>
      </c>
      <c r="F209" s="10"/>
      <c r="G209" s="10"/>
      <c r="H209" s="10"/>
      <c r="I209" s="10"/>
      <c r="J209" s="10"/>
      <c r="K209" s="55">
        <f>'INP40.MELD'!F209</f>
        <v>0</v>
      </c>
      <c r="L209" s="55">
        <f t="shared" si="22"/>
        <v>0</v>
      </c>
      <c r="M209" s="10"/>
      <c r="N209" s="5">
        <v>214</v>
      </c>
      <c r="P209" s="158" t="str">
        <f t="shared" si="23"/>
        <v/>
      </c>
    </row>
    <row r="210" spans="1:16" s="257" customFormat="1" ht="16" customHeight="1" thickTop="1" thickBot="1" x14ac:dyDescent="0.3">
      <c r="A210" s="78"/>
      <c r="B210" s="520" t="s">
        <v>1005</v>
      </c>
      <c r="C210" s="532" t="s">
        <v>1013</v>
      </c>
      <c r="D210" s="62" t="s">
        <v>200</v>
      </c>
      <c r="E210" s="5">
        <v>190</v>
      </c>
      <c r="F210" s="10"/>
      <c r="G210" s="10"/>
      <c r="H210" s="10"/>
      <c r="I210" s="10"/>
      <c r="J210" s="10"/>
      <c r="K210" s="55">
        <f>'INP40.MELD'!F210</f>
        <v>0</v>
      </c>
      <c r="L210" s="55">
        <f t="shared" si="22"/>
        <v>0</v>
      </c>
      <c r="M210" s="10"/>
      <c r="N210" s="5">
        <v>190</v>
      </c>
      <c r="P210" s="158" t="str">
        <f t="shared" si="23"/>
        <v/>
      </c>
    </row>
    <row r="211" spans="1:16" s="257" customFormat="1" ht="16" customHeight="1" thickTop="1" thickBot="1" x14ac:dyDescent="0.3">
      <c r="A211" s="78"/>
      <c r="B211" s="520" t="s">
        <v>1005</v>
      </c>
      <c r="C211" s="532" t="s">
        <v>1014</v>
      </c>
      <c r="D211" s="62" t="s">
        <v>64</v>
      </c>
      <c r="E211" s="5">
        <v>191</v>
      </c>
      <c r="F211" s="10"/>
      <c r="G211" s="10"/>
      <c r="H211" s="10"/>
      <c r="I211" s="10"/>
      <c r="J211" s="10"/>
      <c r="K211" s="55">
        <f>'INP40.MELD'!F211</f>
        <v>0</v>
      </c>
      <c r="L211" s="55">
        <f t="shared" si="22"/>
        <v>0</v>
      </c>
      <c r="M211" s="10"/>
      <c r="N211" s="5">
        <v>191</v>
      </c>
      <c r="P211" s="158" t="str">
        <f t="shared" si="23"/>
        <v/>
      </c>
    </row>
    <row r="212" spans="1:16" s="257" customFormat="1" ht="16" customHeight="1" thickTop="1" thickBot="1" x14ac:dyDescent="0.3">
      <c r="A212" s="78"/>
      <c r="B212" s="520" t="s">
        <v>1005</v>
      </c>
      <c r="C212" s="521" t="s">
        <v>316</v>
      </c>
      <c r="D212" s="62" t="s">
        <v>202</v>
      </c>
      <c r="E212" s="5">
        <v>192</v>
      </c>
      <c r="F212" s="10"/>
      <c r="G212" s="10"/>
      <c r="H212" s="10"/>
      <c r="I212" s="10"/>
      <c r="J212" s="10"/>
      <c r="K212" s="55">
        <f>'INP40.MELD'!F212</f>
        <v>0</v>
      </c>
      <c r="L212" s="55">
        <f t="shared" si="22"/>
        <v>0</v>
      </c>
      <c r="M212" s="10"/>
      <c r="N212" s="5">
        <v>192</v>
      </c>
      <c r="P212" s="158" t="str">
        <f t="shared" si="23"/>
        <v/>
      </c>
    </row>
    <row r="213" spans="1:16" s="257" customFormat="1" ht="16" customHeight="1" thickTop="1" thickBot="1" x14ac:dyDescent="0.3">
      <c r="A213" s="78"/>
      <c r="B213" s="520" t="s">
        <v>1005</v>
      </c>
      <c r="C213" s="521" t="s">
        <v>1015</v>
      </c>
      <c r="D213" s="62" t="s">
        <v>203</v>
      </c>
      <c r="E213" s="5">
        <v>194</v>
      </c>
      <c r="F213" s="10"/>
      <c r="G213" s="10"/>
      <c r="H213" s="10"/>
      <c r="I213" s="10"/>
      <c r="J213" s="10"/>
      <c r="K213" s="55">
        <f>'INP40.MELD'!F213</f>
        <v>0</v>
      </c>
      <c r="L213" s="55">
        <f t="shared" si="22"/>
        <v>0</v>
      </c>
      <c r="M213" s="10"/>
      <c r="N213" s="5">
        <v>194</v>
      </c>
      <c r="P213" s="158" t="str">
        <f t="shared" si="23"/>
        <v/>
      </c>
    </row>
    <row r="214" spans="1:16" s="257" customFormat="1" ht="16" customHeight="1" thickTop="1" thickBot="1" x14ac:dyDescent="0.3">
      <c r="A214" s="78"/>
      <c r="B214" s="520" t="s">
        <v>1005</v>
      </c>
      <c r="C214" s="521" t="s">
        <v>276</v>
      </c>
      <c r="D214" s="93" t="s">
        <v>65</v>
      </c>
      <c r="E214" s="5">
        <v>195</v>
      </c>
      <c r="F214" s="10"/>
      <c r="G214" s="10"/>
      <c r="H214" s="10"/>
      <c r="I214" s="10"/>
      <c r="J214" s="10"/>
      <c r="K214" s="55">
        <f>'INP40.MELD'!F214</f>
        <v>0</v>
      </c>
      <c r="L214" s="55">
        <f t="shared" si="22"/>
        <v>0</v>
      </c>
      <c r="M214" s="10"/>
      <c r="N214" s="5">
        <v>195</v>
      </c>
      <c r="P214" s="158" t="str">
        <f t="shared" si="23"/>
        <v/>
      </c>
    </row>
    <row r="215" spans="1:16" s="257" customFormat="1" ht="16" customHeight="1" thickTop="1" thickBot="1" x14ac:dyDescent="0.3">
      <c r="A215" s="78"/>
      <c r="B215" s="520" t="s">
        <v>1005</v>
      </c>
      <c r="C215" s="521" t="s">
        <v>1016</v>
      </c>
      <c r="D215" s="62" t="s">
        <v>204</v>
      </c>
      <c r="E215" s="5">
        <v>196</v>
      </c>
      <c r="F215" s="10"/>
      <c r="G215" s="10"/>
      <c r="H215" s="10"/>
      <c r="I215" s="10"/>
      <c r="J215" s="10"/>
      <c r="K215" s="55">
        <f>'INP40.MELD'!F215</f>
        <v>0</v>
      </c>
      <c r="L215" s="55">
        <f t="shared" si="22"/>
        <v>0</v>
      </c>
      <c r="M215" s="10"/>
      <c r="N215" s="5">
        <v>196</v>
      </c>
      <c r="P215" s="158" t="str">
        <f t="shared" si="23"/>
        <v/>
      </c>
    </row>
    <row r="216" spans="1:16" s="257" customFormat="1" ht="16" customHeight="1" thickTop="1" thickBot="1" x14ac:dyDescent="0.3">
      <c r="A216" s="78"/>
      <c r="B216" s="520" t="s">
        <v>1005</v>
      </c>
      <c r="C216" s="521" t="s">
        <v>1017</v>
      </c>
      <c r="D216" s="62" t="s">
        <v>205</v>
      </c>
      <c r="E216" s="5">
        <v>197</v>
      </c>
      <c r="F216" s="10"/>
      <c r="G216" s="10"/>
      <c r="H216" s="10"/>
      <c r="I216" s="10"/>
      <c r="J216" s="10"/>
      <c r="K216" s="55">
        <f>'INP40.MELD'!F216</f>
        <v>0</v>
      </c>
      <c r="L216" s="55">
        <f t="shared" si="22"/>
        <v>0</v>
      </c>
      <c r="M216" s="10"/>
      <c r="N216" s="5">
        <v>197</v>
      </c>
      <c r="P216" s="158" t="str">
        <f t="shared" si="23"/>
        <v/>
      </c>
    </row>
    <row r="217" spans="1:16" s="257" customFormat="1" ht="16" customHeight="1" thickTop="1" thickBot="1" x14ac:dyDescent="0.3">
      <c r="A217" s="78"/>
      <c r="B217" s="520" t="s">
        <v>1005</v>
      </c>
      <c r="C217" s="521" t="s">
        <v>317</v>
      </c>
      <c r="D217" s="62" t="s">
        <v>206</v>
      </c>
      <c r="E217" s="5">
        <v>198</v>
      </c>
      <c r="F217" s="10"/>
      <c r="G217" s="10"/>
      <c r="H217" s="10"/>
      <c r="I217" s="10"/>
      <c r="J217" s="10"/>
      <c r="K217" s="55">
        <f>'INP40.MELD'!F217</f>
        <v>0</v>
      </c>
      <c r="L217" s="55">
        <f t="shared" si="22"/>
        <v>0</v>
      </c>
      <c r="M217" s="10"/>
      <c r="N217" s="5">
        <v>198</v>
      </c>
      <c r="P217" s="158" t="str">
        <f t="shared" si="23"/>
        <v/>
      </c>
    </row>
    <row r="218" spans="1:16" s="257" customFormat="1" ht="16" customHeight="1" thickTop="1" thickBot="1" x14ac:dyDescent="0.3">
      <c r="A218" s="78"/>
      <c r="B218" s="520" t="s">
        <v>1005</v>
      </c>
      <c r="C218" s="521" t="s">
        <v>318</v>
      </c>
      <c r="D218" s="62" t="s">
        <v>207</v>
      </c>
      <c r="E218" s="5">
        <v>199</v>
      </c>
      <c r="F218" s="10"/>
      <c r="G218" s="10"/>
      <c r="H218" s="10"/>
      <c r="I218" s="10"/>
      <c r="J218" s="10"/>
      <c r="K218" s="55">
        <f>'INP40.MELD'!F218</f>
        <v>0</v>
      </c>
      <c r="L218" s="55">
        <f t="shared" si="22"/>
        <v>0</v>
      </c>
      <c r="M218" s="10"/>
      <c r="N218" s="5">
        <v>199</v>
      </c>
      <c r="P218" s="158" t="str">
        <f t="shared" si="23"/>
        <v/>
      </c>
    </row>
    <row r="219" spans="1:16" s="257" customFormat="1" ht="16" customHeight="1" thickTop="1" thickBot="1" x14ac:dyDescent="0.3">
      <c r="A219" s="78"/>
      <c r="B219" s="520" t="s">
        <v>1005</v>
      </c>
      <c r="C219" s="521" t="s">
        <v>319</v>
      </c>
      <c r="D219" s="62" t="s">
        <v>208</v>
      </c>
      <c r="E219" s="5">
        <v>202</v>
      </c>
      <c r="F219" s="10"/>
      <c r="G219" s="10"/>
      <c r="H219" s="10"/>
      <c r="I219" s="10"/>
      <c r="J219" s="10"/>
      <c r="K219" s="55">
        <f>'INP40.MELD'!F219</f>
        <v>0</v>
      </c>
      <c r="L219" s="55">
        <f t="shared" si="22"/>
        <v>0</v>
      </c>
      <c r="M219" s="10"/>
      <c r="N219" s="5">
        <v>202</v>
      </c>
      <c r="P219" s="158" t="str">
        <f t="shared" si="23"/>
        <v/>
      </c>
    </row>
    <row r="220" spans="1:16" ht="16" customHeight="1" thickTop="1" thickBot="1" x14ac:dyDescent="0.3">
      <c r="A220" s="78"/>
      <c r="B220" s="520" t="s">
        <v>1005</v>
      </c>
      <c r="C220" s="522" t="s">
        <v>1018</v>
      </c>
      <c r="D220" s="62" t="s">
        <v>66</v>
      </c>
      <c r="E220" s="5">
        <v>203</v>
      </c>
      <c r="F220" s="10"/>
      <c r="G220" s="10"/>
      <c r="H220" s="10"/>
      <c r="I220" s="10"/>
      <c r="J220" s="10"/>
      <c r="K220" s="55">
        <f>'INP40.MELD'!F220</f>
        <v>0</v>
      </c>
      <c r="L220" s="55">
        <f t="shared" si="22"/>
        <v>0</v>
      </c>
      <c r="M220" s="10"/>
      <c r="N220" s="5">
        <v>203</v>
      </c>
      <c r="P220" s="158" t="str">
        <f t="shared" si="23"/>
        <v/>
      </c>
    </row>
    <row r="221" spans="1:16" ht="16" customHeight="1" thickTop="1" thickBot="1" x14ac:dyDescent="0.3">
      <c r="A221" s="78"/>
      <c r="B221" s="520" t="s">
        <v>1005</v>
      </c>
      <c r="C221" s="522" t="s">
        <v>1019</v>
      </c>
      <c r="D221" s="62" t="s">
        <v>67</v>
      </c>
      <c r="E221" s="5">
        <v>205</v>
      </c>
      <c r="F221" s="10"/>
      <c r="G221" s="10"/>
      <c r="H221" s="10"/>
      <c r="I221" s="10"/>
      <c r="J221" s="10"/>
      <c r="K221" s="55">
        <f>'INP40.MELD'!F221</f>
        <v>0</v>
      </c>
      <c r="L221" s="55">
        <f t="shared" si="22"/>
        <v>0</v>
      </c>
      <c r="M221" s="10"/>
      <c r="N221" s="5">
        <v>205</v>
      </c>
      <c r="P221" s="158" t="str">
        <f t="shared" si="23"/>
        <v/>
      </c>
    </row>
    <row r="222" spans="1:16" ht="16" customHeight="1" thickTop="1" thickBot="1" x14ac:dyDescent="0.3">
      <c r="A222" s="78"/>
      <c r="B222" s="520" t="s">
        <v>1005</v>
      </c>
      <c r="C222" s="522" t="s">
        <v>320</v>
      </c>
      <c r="D222" s="62" t="s">
        <v>209</v>
      </c>
      <c r="E222" s="5">
        <v>206</v>
      </c>
      <c r="F222" s="61"/>
      <c r="G222" s="61"/>
      <c r="H222" s="61"/>
      <c r="I222" s="61"/>
      <c r="J222" s="61"/>
      <c r="K222" s="55">
        <f>'INP40.MELD'!F222</f>
        <v>0</v>
      </c>
      <c r="L222" s="55">
        <f t="shared" si="22"/>
        <v>0</v>
      </c>
      <c r="M222" s="61"/>
      <c r="N222" s="5">
        <v>206</v>
      </c>
      <c r="P222" s="158" t="str">
        <f t="shared" si="23"/>
        <v/>
      </c>
    </row>
    <row r="223" spans="1:16" ht="16" customHeight="1" thickTop="1" thickBot="1" x14ac:dyDescent="0.3">
      <c r="A223" s="78"/>
      <c r="B223" s="520" t="s">
        <v>1005</v>
      </c>
      <c r="C223" s="522" t="s">
        <v>1020</v>
      </c>
      <c r="D223" s="62" t="s">
        <v>210</v>
      </c>
      <c r="E223" s="5">
        <v>215</v>
      </c>
      <c r="F223" s="61"/>
      <c r="G223" s="61"/>
      <c r="H223" s="61"/>
      <c r="I223" s="61"/>
      <c r="J223" s="61"/>
      <c r="K223" s="55">
        <f>'INP40.MELD'!F223</f>
        <v>0</v>
      </c>
      <c r="L223" s="55">
        <f t="shared" si="22"/>
        <v>0</v>
      </c>
      <c r="M223" s="61"/>
      <c r="N223" s="5">
        <v>215</v>
      </c>
      <c r="P223" s="158" t="str">
        <f t="shared" si="23"/>
        <v/>
      </c>
    </row>
    <row r="224" spans="1:16" ht="16" customHeight="1" thickTop="1" thickBot="1" x14ac:dyDescent="0.3">
      <c r="A224" s="78"/>
      <c r="B224" s="520" t="s">
        <v>1005</v>
      </c>
      <c r="C224" s="522" t="s">
        <v>278</v>
      </c>
      <c r="D224" s="93" t="s">
        <v>68</v>
      </c>
      <c r="E224" s="5">
        <v>208</v>
      </c>
      <c r="F224" s="10"/>
      <c r="G224" s="10"/>
      <c r="H224" s="10"/>
      <c r="I224" s="10"/>
      <c r="J224" s="10"/>
      <c r="K224" s="55">
        <f>'INP40.MELD'!F224</f>
        <v>0</v>
      </c>
      <c r="L224" s="55">
        <f t="shared" si="22"/>
        <v>0</v>
      </c>
      <c r="M224" s="10"/>
      <c r="N224" s="5">
        <v>208</v>
      </c>
      <c r="P224" s="158" t="str">
        <f t="shared" si="23"/>
        <v/>
      </c>
    </row>
    <row r="225" spans="1:16" ht="16" customHeight="1" thickTop="1" thickBot="1" x14ac:dyDescent="0.3">
      <c r="A225" s="78"/>
      <c r="B225" s="520" t="s">
        <v>1005</v>
      </c>
      <c r="C225" s="522" t="s">
        <v>69</v>
      </c>
      <c r="D225" s="62" t="s">
        <v>70</v>
      </c>
      <c r="E225" s="5">
        <v>209</v>
      </c>
      <c r="F225" s="10"/>
      <c r="G225" s="10"/>
      <c r="H225" s="10"/>
      <c r="I225" s="10"/>
      <c r="J225" s="10"/>
      <c r="K225" s="55">
        <f>'INP40.MELD'!F225</f>
        <v>0</v>
      </c>
      <c r="L225" s="55">
        <f t="shared" si="22"/>
        <v>0</v>
      </c>
      <c r="M225" s="10"/>
      <c r="N225" s="5">
        <v>209</v>
      </c>
      <c r="P225" s="158" t="str">
        <f t="shared" si="23"/>
        <v/>
      </c>
    </row>
    <row r="226" spans="1:16" ht="16" customHeight="1" thickTop="1" thickBot="1" x14ac:dyDescent="0.3">
      <c r="A226" s="78"/>
      <c r="B226" s="520" t="s">
        <v>1005</v>
      </c>
      <c r="C226" s="522" t="s">
        <v>371</v>
      </c>
      <c r="D226" s="93" t="s">
        <v>211</v>
      </c>
      <c r="E226" s="5">
        <v>231</v>
      </c>
      <c r="F226" s="61"/>
      <c r="G226" s="61"/>
      <c r="H226" s="61"/>
      <c r="I226" s="61"/>
      <c r="J226" s="61"/>
      <c r="K226" s="55">
        <f>'INP40.MELD'!F226</f>
        <v>0</v>
      </c>
      <c r="L226" s="55">
        <f t="shared" si="22"/>
        <v>0</v>
      </c>
      <c r="M226" s="61"/>
      <c r="N226" s="5">
        <v>231</v>
      </c>
      <c r="P226" s="158" t="str">
        <f t="shared" si="23"/>
        <v/>
      </c>
    </row>
    <row r="227" spans="1:16" ht="16" customHeight="1" thickTop="1" thickBot="1" x14ac:dyDescent="0.3">
      <c r="A227" s="78"/>
      <c r="B227" s="520" t="s">
        <v>1005</v>
      </c>
      <c r="C227" s="522" t="s">
        <v>321</v>
      </c>
      <c r="D227" s="62" t="s">
        <v>212</v>
      </c>
      <c r="E227" s="5">
        <v>216</v>
      </c>
      <c r="F227" s="10"/>
      <c r="G227" s="10"/>
      <c r="H227" s="10"/>
      <c r="I227" s="10"/>
      <c r="J227" s="10"/>
      <c r="K227" s="55">
        <f>'INP40.MELD'!F227</f>
        <v>0</v>
      </c>
      <c r="L227" s="55">
        <f t="shared" si="22"/>
        <v>0</v>
      </c>
      <c r="M227" s="10"/>
      <c r="N227" s="5">
        <v>216</v>
      </c>
      <c r="P227" s="158" t="str">
        <f t="shared" si="23"/>
        <v/>
      </c>
    </row>
    <row r="228" spans="1:16" ht="16" customHeight="1" thickTop="1" thickBot="1" x14ac:dyDescent="0.3">
      <c r="A228" s="78"/>
      <c r="B228" s="520" t="s">
        <v>1005</v>
      </c>
      <c r="C228" s="522" t="s">
        <v>1021</v>
      </c>
      <c r="D228" s="62" t="s">
        <v>213</v>
      </c>
      <c r="E228" s="5">
        <v>217</v>
      </c>
      <c r="F228" s="10"/>
      <c r="G228" s="10"/>
      <c r="H228" s="10"/>
      <c r="I228" s="10"/>
      <c r="J228" s="10"/>
      <c r="K228" s="55">
        <f>'INP40.MELD'!F228</f>
        <v>0</v>
      </c>
      <c r="L228" s="55">
        <f t="shared" si="22"/>
        <v>0</v>
      </c>
      <c r="M228" s="10"/>
      <c r="N228" s="5">
        <v>217</v>
      </c>
      <c r="P228" s="158" t="str">
        <f t="shared" si="23"/>
        <v/>
      </c>
    </row>
    <row r="229" spans="1:16" ht="16" customHeight="1" thickTop="1" thickBot="1" x14ac:dyDescent="0.3">
      <c r="A229" s="78"/>
      <c r="B229" s="520" t="s">
        <v>1005</v>
      </c>
      <c r="C229" s="522" t="s">
        <v>1022</v>
      </c>
      <c r="D229" s="62" t="s">
        <v>214</v>
      </c>
      <c r="E229" s="5">
        <v>212</v>
      </c>
      <c r="F229" s="61"/>
      <c r="G229" s="61"/>
      <c r="H229" s="61"/>
      <c r="I229" s="61"/>
      <c r="J229" s="61"/>
      <c r="K229" s="55">
        <f>'INP40.MELD'!F229</f>
        <v>0</v>
      </c>
      <c r="L229" s="55">
        <f t="shared" si="22"/>
        <v>0</v>
      </c>
      <c r="M229" s="61"/>
      <c r="N229" s="5">
        <v>212</v>
      </c>
      <c r="P229" s="158" t="str">
        <f t="shared" si="23"/>
        <v/>
      </c>
    </row>
    <row r="230" spans="1:16" ht="35.15" customHeight="1" thickTop="1" thickBot="1" x14ac:dyDescent="0.35">
      <c r="A230" s="78"/>
      <c r="B230" s="533" t="s">
        <v>840</v>
      </c>
      <c r="C230" s="534"/>
      <c r="D230" s="97" t="s">
        <v>407</v>
      </c>
      <c r="E230" s="9"/>
      <c r="F230" s="238">
        <f t="shared" ref="F230:M230" si="24">SUM(F231:F263)</f>
        <v>0</v>
      </c>
      <c r="G230" s="238">
        <f t="shared" si="24"/>
        <v>0</v>
      </c>
      <c r="H230" s="238">
        <f t="shared" si="24"/>
        <v>0</v>
      </c>
      <c r="I230" s="238">
        <f t="shared" si="24"/>
        <v>0</v>
      </c>
      <c r="J230" s="238">
        <f t="shared" si="24"/>
        <v>0</v>
      </c>
      <c r="K230" s="238">
        <f t="shared" si="24"/>
        <v>0</v>
      </c>
      <c r="L230" s="238">
        <f t="shared" si="24"/>
        <v>0</v>
      </c>
      <c r="M230" s="238">
        <f t="shared" si="24"/>
        <v>0</v>
      </c>
      <c r="N230" s="9"/>
    </row>
    <row r="231" spans="1:16" ht="16" customHeight="1" thickTop="1" thickBot="1" x14ac:dyDescent="0.3">
      <c r="A231" s="78"/>
      <c r="B231" s="520" t="s">
        <v>840</v>
      </c>
      <c r="C231" s="521" t="s">
        <v>1023</v>
      </c>
      <c r="D231" s="62" t="s">
        <v>215</v>
      </c>
      <c r="E231" s="5">
        <v>237</v>
      </c>
      <c r="F231" s="10"/>
      <c r="G231" s="10"/>
      <c r="H231" s="10"/>
      <c r="I231" s="10"/>
      <c r="J231" s="10"/>
      <c r="K231" s="55">
        <f>'INP40.MELD'!F231</f>
        <v>0</v>
      </c>
      <c r="L231" s="55">
        <f t="shared" ref="L231:L263" si="25">M231-F231-G231-K231+H231+I231+J231</f>
        <v>0</v>
      </c>
      <c r="M231" s="10"/>
      <c r="N231" s="5">
        <v>237</v>
      </c>
      <c r="P231" s="158" t="str">
        <f t="shared" ref="P231:P263" si="26">IF(K231=0,"",IF(COUNTA(F231:J231,M231)=0,"Warning",""))</f>
        <v/>
      </c>
    </row>
    <row r="232" spans="1:16" s="257" customFormat="1" ht="16" customHeight="1" thickTop="1" thickBot="1" x14ac:dyDescent="0.3">
      <c r="A232" s="78"/>
      <c r="B232" s="520" t="s">
        <v>840</v>
      </c>
      <c r="C232" s="522" t="s">
        <v>1024</v>
      </c>
      <c r="D232" s="62" t="s">
        <v>241</v>
      </c>
      <c r="E232" s="5">
        <v>238</v>
      </c>
      <c r="F232" s="10"/>
      <c r="G232" s="10"/>
      <c r="H232" s="10"/>
      <c r="I232" s="10"/>
      <c r="J232" s="10"/>
      <c r="K232" s="55">
        <f>'INP40.MELD'!F232</f>
        <v>0</v>
      </c>
      <c r="L232" s="55">
        <f t="shared" si="25"/>
        <v>0</v>
      </c>
      <c r="M232" s="10"/>
      <c r="N232" s="5">
        <v>238</v>
      </c>
      <c r="P232" s="158" t="str">
        <f t="shared" si="26"/>
        <v/>
      </c>
    </row>
    <row r="233" spans="1:16" s="257" customFormat="1" ht="16" customHeight="1" thickTop="1" thickBot="1" x14ac:dyDescent="0.3">
      <c r="A233" s="78"/>
      <c r="B233" s="520" t="s">
        <v>840</v>
      </c>
      <c r="C233" s="522" t="s">
        <v>1025</v>
      </c>
      <c r="D233" s="62" t="s">
        <v>71</v>
      </c>
      <c r="E233" s="5">
        <v>224</v>
      </c>
      <c r="F233" s="10"/>
      <c r="G233" s="10"/>
      <c r="H233" s="10"/>
      <c r="I233" s="10"/>
      <c r="J233" s="10"/>
      <c r="K233" s="55">
        <f>'INP40.MELD'!F233</f>
        <v>0</v>
      </c>
      <c r="L233" s="55">
        <f t="shared" si="25"/>
        <v>0</v>
      </c>
      <c r="M233" s="10"/>
      <c r="N233" s="5">
        <v>224</v>
      </c>
      <c r="P233" s="158" t="str">
        <f t="shared" si="26"/>
        <v/>
      </c>
    </row>
    <row r="234" spans="1:16" s="257" customFormat="1" ht="16" customHeight="1" thickTop="1" thickBot="1" x14ac:dyDescent="0.3">
      <c r="A234" s="78"/>
      <c r="B234" s="520" t="s">
        <v>840</v>
      </c>
      <c r="C234" s="522" t="s">
        <v>1026</v>
      </c>
      <c r="D234" s="62" t="s">
        <v>242</v>
      </c>
      <c r="E234" s="5">
        <v>240</v>
      </c>
      <c r="F234" s="10"/>
      <c r="G234" s="10"/>
      <c r="H234" s="10"/>
      <c r="I234" s="10"/>
      <c r="J234" s="10"/>
      <c r="K234" s="55">
        <f>'INP40.MELD'!F234</f>
        <v>0</v>
      </c>
      <c r="L234" s="55">
        <f t="shared" si="25"/>
        <v>0</v>
      </c>
      <c r="M234" s="10"/>
      <c r="N234" s="5">
        <v>240</v>
      </c>
      <c r="P234" s="158" t="str">
        <f t="shared" si="26"/>
        <v/>
      </c>
    </row>
    <row r="235" spans="1:16" s="257" customFormat="1" ht="16" customHeight="1" thickTop="1" thickBot="1" x14ac:dyDescent="0.3">
      <c r="A235" s="78"/>
      <c r="B235" s="520" t="s">
        <v>840</v>
      </c>
      <c r="C235" s="522" t="s">
        <v>1027</v>
      </c>
      <c r="D235" s="229" t="s">
        <v>232</v>
      </c>
      <c r="E235" s="5">
        <v>241</v>
      </c>
      <c r="F235" s="10"/>
      <c r="G235" s="10"/>
      <c r="H235" s="10"/>
      <c r="I235" s="10"/>
      <c r="J235" s="10"/>
      <c r="K235" s="55">
        <f>'INP40.MELD'!F235</f>
        <v>0</v>
      </c>
      <c r="L235" s="55">
        <f t="shared" si="25"/>
        <v>0</v>
      </c>
      <c r="M235" s="10"/>
      <c r="N235" s="5">
        <v>241</v>
      </c>
      <c r="P235" s="158" t="str">
        <f t="shared" si="26"/>
        <v/>
      </c>
    </row>
    <row r="236" spans="1:16" s="257" customFormat="1" ht="16" customHeight="1" thickTop="1" thickBot="1" x14ac:dyDescent="0.3">
      <c r="A236" s="78"/>
      <c r="B236" s="520" t="s">
        <v>840</v>
      </c>
      <c r="C236" s="522" t="s">
        <v>1028</v>
      </c>
      <c r="D236" s="62" t="s">
        <v>223</v>
      </c>
      <c r="E236" s="5">
        <v>242</v>
      </c>
      <c r="F236" s="10"/>
      <c r="G236" s="10"/>
      <c r="H236" s="10"/>
      <c r="I236" s="10"/>
      <c r="J236" s="10"/>
      <c r="K236" s="55">
        <f>'INP40.MELD'!F236</f>
        <v>0</v>
      </c>
      <c r="L236" s="55">
        <f t="shared" si="25"/>
        <v>0</v>
      </c>
      <c r="M236" s="10"/>
      <c r="N236" s="5">
        <v>242</v>
      </c>
      <c r="P236" s="158" t="str">
        <f t="shared" si="26"/>
        <v/>
      </c>
    </row>
    <row r="237" spans="1:16" s="257" customFormat="1" ht="16" customHeight="1" thickTop="1" thickBot="1" x14ac:dyDescent="0.3">
      <c r="A237" s="78"/>
      <c r="B237" s="520" t="s">
        <v>840</v>
      </c>
      <c r="C237" s="522" t="s">
        <v>1029</v>
      </c>
      <c r="D237" s="93" t="s">
        <v>228</v>
      </c>
      <c r="E237" s="5">
        <v>243</v>
      </c>
      <c r="F237" s="10"/>
      <c r="G237" s="10"/>
      <c r="H237" s="10"/>
      <c r="I237" s="10"/>
      <c r="J237" s="10"/>
      <c r="K237" s="55">
        <f>'INP40.MELD'!F237</f>
        <v>0</v>
      </c>
      <c r="L237" s="55">
        <f t="shared" si="25"/>
        <v>0</v>
      </c>
      <c r="M237" s="10"/>
      <c r="N237" s="5">
        <v>243</v>
      </c>
      <c r="P237" s="158" t="str">
        <f t="shared" si="26"/>
        <v/>
      </c>
    </row>
    <row r="238" spans="1:16" s="257" customFormat="1" ht="16" customHeight="1" thickTop="1" thickBot="1" x14ac:dyDescent="0.3">
      <c r="A238" s="78"/>
      <c r="B238" s="520" t="s">
        <v>840</v>
      </c>
      <c r="C238" s="522" t="s">
        <v>1030</v>
      </c>
      <c r="D238" s="93" t="s">
        <v>244</v>
      </c>
      <c r="E238" s="5">
        <v>244</v>
      </c>
      <c r="F238" s="10"/>
      <c r="G238" s="10"/>
      <c r="H238" s="10"/>
      <c r="I238" s="10"/>
      <c r="J238" s="10"/>
      <c r="K238" s="55">
        <f>'INP40.MELD'!F238</f>
        <v>0</v>
      </c>
      <c r="L238" s="55">
        <f t="shared" si="25"/>
        <v>0</v>
      </c>
      <c r="M238" s="10"/>
      <c r="N238" s="5">
        <v>244</v>
      </c>
      <c r="P238" s="158" t="str">
        <f t="shared" si="26"/>
        <v/>
      </c>
    </row>
    <row r="239" spans="1:16" s="257" customFormat="1" ht="16" customHeight="1" thickTop="1" thickBot="1" x14ac:dyDescent="0.3">
      <c r="A239" s="78"/>
      <c r="B239" s="520" t="s">
        <v>840</v>
      </c>
      <c r="C239" s="522" t="s">
        <v>1031</v>
      </c>
      <c r="D239" s="93" t="s">
        <v>224</v>
      </c>
      <c r="E239" s="5">
        <v>245</v>
      </c>
      <c r="F239" s="10"/>
      <c r="G239" s="10"/>
      <c r="H239" s="10"/>
      <c r="I239" s="10"/>
      <c r="J239" s="10"/>
      <c r="K239" s="55">
        <f>'INP40.MELD'!F239</f>
        <v>0</v>
      </c>
      <c r="L239" s="55">
        <f t="shared" si="25"/>
        <v>0</v>
      </c>
      <c r="M239" s="10"/>
      <c r="N239" s="5">
        <v>245</v>
      </c>
      <c r="P239" s="158" t="str">
        <f t="shared" si="26"/>
        <v/>
      </c>
    </row>
    <row r="240" spans="1:16" s="257" customFormat="1" ht="16" customHeight="1" thickTop="1" thickBot="1" x14ac:dyDescent="0.3">
      <c r="A240" s="78"/>
      <c r="B240" s="520" t="s">
        <v>840</v>
      </c>
      <c r="C240" s="522" t="s">
        <v>216</v>
      </c>
      <c r="D240" s="62" t="s">
        <v>217</v>
      </c>
      <c r="E240" s="5">
        <v>246</v>
      </c>
      <c r="F240" s="10"/>
      <c r="G240" s="10"/>
      <c r="H240" s="10"/>
      <c r="I240" s="10"/>
      <c r="J240" s="10"/>
      <c r="K240" s="55">
        <f>'INP40.MELD'!F240</f>
        <v>0</v>
      </c>
      <c r="L240" s="55">
        <f t="shared" si="25"/>
        <v>0</v>
      </c>
      <c r="M240" s="10"/>
      <c r="N240" s="5">
        <v>246</v>
      </c>
      <c r="P240" s="158" t="str">
        <f t="shared" si="26"/>
        <v/>
      </c>
    </row>
    <row r="241" spans="1:16" s="257" customFormat="1" ht="16" customHeight="1" thickTop="1" thickBot="1" x14ac:dyDescent="0.3">
      <c r="A241" s="78"/>
      <c r="B241" s="520" t="s">
        <v>840</v>
      </c>
      <c r="C241" s="522" t="s">
        <v>1032</v>
      </c>
      <c r="D241" s="62" t="s">
        <v>221</v>
      </c>
      <c r="E241" s="5">
        <v>247</v>
      </c>
      <c r="F241" s="10"/>
      <c r="G241" s="10"/>
      <c r="H241" s="10"/>
      <c r="I241" s="10"/>
      <c r="J241" s="10"/>
      <c r="K241" s="55">
        <f>'INP40.MELD'!F241</f>
        <v>0</v>
      </c>
      <c r="L241" s="55">
        <f t="shared" si="25"/>
        <v>0</v>
      </c>
      <c r="M241" s="10"/>
      <c r="N241" s="5">
        <v>247</v>
      </c>
      <c r="P241" s="158" t="str">
        <f t="shared" si="26"/>
        <v/>
      </c>
    </row>
    <row r="242" spans="1:16" s="257" customFormat="1" ht="16" customHeight="1" thickTop="1" thickBot="1" x14ac:dyDescent="0.3">
      <c r="A242" s="78"/>
      <c r="B242" s="520" t="s">
        <v>840</v>
      </c>
      <c r="C242" s="522" t="s">
        <v>225</v>
      </c>
      <c r="D242" s="62" t="s">
        <v>226</v>
      </c>
      <c r="E242" s="5">
        <v>248</v>
      </c>
      <c r="F242" s="10"/>
      <c r="G242" s="10"/>
      <c r="H242" s="10"/>
      <c r="I242" s="10"/>
      <c r="J242" s="10"/>
      <c r="K242" s="55">
        <f>'INP40.MELD'!F242</f>
        <v>0</v>
      </c>
      <c r="L242" s="55">
        <f t="shared" si="25"/>
        <v>0</v>
      </c>
      <c r="M242" s="10"/>
      <c r="N242" s="5">
        <v>248</v>
      </c>
      <c r="P242" s="158" t="str">
        <f t="shared" si="26"/>
        <v/>
      </c>
    </row>
    <row r="243" spans="1:16" s="257" customFormat="1" ht="16" customHeight="1" thickTop="1" thickBot="1" x14ac:dyDescent="0.3">
      <c r="A243" s="78"/>
      <c r="B243" s="520" t="s">
        <v>840</v>
      </c>
      <c r="C243" s="522" t="s">
        <v>1033</v>
      </c>
      <c r="D243" s="93" t="s">
        <v>218</v>
      </c>
      <c r="E243" s="5">
        <v>249</v>
      </c>
      <c r="F243" s="10"/>
      <c r="G243" s="10"/>
      <c r="H243" s="10"/>
      <c r="I243" s="10"/>
      <c r="J243" s="10"/>
      <c r="K243" s="55">
        <f>'INP40.MELD'!F243</f>
        <v>0</v>
      </c>
      <c r="L243" s="55">
        <f t="shared" si="25"/>
        <v>0</v>
      </c>
      <c r="M243" s="10"/>
      <c r="N243" s="5">
        <v>249</v>
      </c>
      <c r="P243" s="158" t="str">
        <f t="shared" si="26"/>
        <v/>
      </c>
    </row>
    <row r="244" spans="1:16" s="257" customFormat="1" ht="16" customHeight="1" thickTop="1" thickBot="1" x14ac:dyDescent="0.3">
      <c r="A244" s="78"/>
      <c r="B244" s="520" t="s">
        <v>840</v>
      </c>
      <c r="C244" s="522" t="s">
        <v>1034</v>
      </c>
      <c r="D244" s="62" t="s">
        <v>219</v>
      </c>
      <c r="E244" s="5">
        <v>275</v>
      </c>
      <c r="F244" s="10"/>
      <c r="G244" s="10"/>
      <c r="H244" s="10"/>
      <c r="I244" s="10"/>
      <c r="J244" s="10"/>
      <c r="K244" s="55">
        <f>'INP40.MELD'!F244</f>
        <v>0</v>
      </c>
      <c r="L244" s="55">
        <f t="shared" si="25"/>
        <v>0</v>
      </c>
      <c r="M244" s="10"/>
      <c r="N244" s="5">
        <v>275</v>
      </c>
      <c r="P244" s="158" t="str">
        <f t="shared" si="26"/>
        <v/>
      </c>
    </row>
    <row r="245" spans="1:16" s="257" customFormat="1" ht="16" customHeight="1" thickTop="1" thickBot="1" x14ac:dyDescent="0.3">
      <c r="A245" s="78"/>
      <c r="B245" s="520" t="s">
        <v>840</v>
      </c>
      <c r="C245" s="522" t="s">
        <v>1035</v>
      </c>
      <c r="D245" s="62" t="s">
        <v>227</v>
      </c>
      <c r="E245" s="5">
        <v>276</v>
      </c>
      <c r="F245" s="10"/>
      <c r="G245" s="10"/>
      <c r="H245" s="10"/>
      <c r="I245" s="10"/>
      <c r="J245" s="10"/>
      <c r="K245" s="55">
        <f>'INP40.MELD'!F245</f>
        <v>0</v>
      </c>
      <c r="L245" s="55">
        <f t="shared" si="25"/>
        <v>0</v>
      </c>
      <c r="M245" s="10"/>
      <c r="N245" s="5">
        <v>276</v>
      </c>
      <c r="P245" s="158" t="str">
        <f t="shared" si="26"/>
        <v/>
      </c>
    </row>
    <row r="246" spans="1:16" s="257" customFormat="1" ht="16" customHeight="1" thickTop="1" thickBot="1" x14ac:dyDescent="0.3">
      <c r="A246" s="78"/>
      <c r="B246" s="520" t="s">
        <v>840</v>
      </c>
      <c r="C246" s="522" t="s">
        <v>229</v>
      </c>
      <c r="D246" s="62" t="s">
        <v>230</v>
      </c>
      <c r="E246" s="5">
        <v>277</v>
      </c>
      <c r="F246" s="10"/>
      <c r="G246" s="10"/>
      <c r="H246" s="10"/>
      <c r="I246" s="10"/>
      <c r="J246" s="10"/>
      <c r="K246" s="55">
        <f>'INP40.MELD'!F246</f>
        <v>0</v>
      </c>
      <c r="L246" s="55">
        <f t="shared" si="25"/>
        <v>0</v>
      </c>
      <c r="M246" s="10"/>
      <c r="N246" s="5">
        <v>277</v>
      </c>
      <c r="P246" s="158" t="str">
        <f t="shared" si="26"/>
        <v/>
      </c>
    </row>
    <row r="247" spans="1:16" s="257" customFormat="1" ht="16" customHeight="1" thickTop="1" thickBot="1" x14ac:dyDescent="0.3">
      <c r="A247" s="78"/>
      <c r="B247" s="520" t="s">
        <v>840</v>
      </c>
      <c r="C247" s="522" t="s">
        <v>1036</v>
      </c>
      <c r="D247" s="93" t="s">
        <v>231</v>
      </c>
      <c r="E247" s="5">
        <v>278</v>
      </c>
      <c r="F247" s="10"/>
      <c r="G247" s="10"/>
      <c r="H247" s="10"/>
      <c r="I247" s="10"/>
      <c r="J247" s="10"/>
      <c r="K247" s="55">
        <f>'INP40.MELD'!F247</f>
        <v>0</v>
      </c>
      <c r="L247" s="55">
        <f t="shared" si="25"/>
        <v>0</v>
      </c>
      <c r="M247" s="10"/>
      <c r="N247" s="5">
        <v>278</v>
      </c>
      <c r="P247" s="158" t="str">
        <f t="shared" si="26"/>
        <v/>
      </c>
    </row>
    <row r="248" spans="1:16" s="257" customFormat="1" ht="16" customHeight="1" thickTop="1" thickBot="1" x14ac:dyDescent="0.3">
      <c r="A248" s="78"/>
      <c r="B248" s="520" t="s">
        <v>840</v>
      </c>
      <c r="C248" s="522" t="s">
        <v>1037</v>
      </c>
      <c r="D248" s="93" t="s">
        <v>72</v>
      </c>
      <c r="E248" s="5">
        <v>225</v>
      </c>
      <c r="F248" s="10"/>
      <c r="G248" s="10"/>
      <c r="H248" s="10"/>
      <c r="I248" s="10"/>
      <c r="J248" s="10"/>
      <c r="K248" s="55">
        <f>'INP40.MELD'!F248</f>
        <v>0</v>
      </c>
      <c r="L248" s="55">
        <f t="shared" si="25"/>
        <v>0</v>
      </c>
      <c r="M248" s="10"/>
      <c r="N248" s="5">
        <v>225</v>
      </c>
      <c r="P248" s="158" t="str">
        <f t="shared" si="26"/>
        <v/>
      </c>
    </row>
    <row r="249" spans="1:16" s="257" customFormat="1" ht="16" customHeight="1" thickTop="1" thickBot="1" x14ac:dyDescent="0.3">
      <c r="A249" s="78"/>
      <c r="B249" s="520" t="s">
        <v>840</v>
      </c>
      <c r="C249" s="522" t="s">
        <v>233</v>
      </c>
      <c r="D249" s="62" t="s">
        <v>234</v>
      </c>
      <c r="E249" s="5">
        <v>255</v>
      </c>
      <c r="F249" s="10"/>
      <c r="G249" s="10"/>
      <c r="H249" s="10"/>
      <c r="I249" s="10"/>
      <c r="J249" s="10"/>
      <c r="K249" s="55">
        <f>'INP40.MELD'!F249</f>
        <v>0</v>
      </c>
      <c r="L249" s="55">
        <f t="shared" si="25"/>
        <v>0</v>
      </c>
      <c r="M249" s="10"/>
      <c r="N249" s="5">
        <v>255</v>
      </c>
      <c r="P249" s="158" t="str">
        <f t="shared" si="26"/>
        <v/>
      </c>
    </row>
    <row r="250" spans="1:16" s="257" customFormat="1" ht="16" customHeight="1" thickTop="1" thickBot="1" x14ac:dyDescent="0.3">
      <c r="A250" s="78"/>
      <c r="B250" s="520" t="s">
        <v>840</v>
      </c>
      <c r="C250" s="522" t="s">
        <v>1038</v>
      </c>
      <c r="D250" s="93" t="s">
        <v>236</v>
      </c>
      <c r="E250" s="5">
        <v>256</v>
      </c>
      <c r="F250" s="10"/>
      <c r="G250" s="10"/>
      <c r="H250" s="10"/>
      <c r="I250" s="10"/>
      <c r="J250" s="10"/>
      <c r="K250" s="55">
        <f>'INP40.MELD'!F250</f>
        <v>0</v>
      </c>
      <c r="L250" s="55">
        <f t="shared" si="25"/>
        <v>0</v>
      </c>
      <c r="M250" s="10"/>
      <c r="N250" s="5">
        <v>256</v>
      </c>
      <c r="P250" s="158" t="str">
        <f t="shared" si="26"/>
        <v/>
      </c>
    </row>
    <row r="251" spans="1:16" s="257" customFormat="1" ht="16" customHeight="1" thickTop="1" thickBot="1" x14ac:dyDescent="0.3">
      <c r="A251" s="78"/>
      <c r="B251" s="520" t="s">
        <v>840</v>
      </c>
      <c r="C251" s="522" t="s">
        <v>1039</v>
      </c>
      <c r="D251" s="62" t="s">
        <v>222</v>
      </c>
      <c r="E251" s="5">
        <v>257</v>
      </c>
      <c r="F251" s="10"/>
      <c r="G251" s="10"/>
      <c r="H251" s="10"/>
      <c r="I251" s="10"/>
      <c r="J251" s="10"/>
      <c r="K251" s="55">
        <f>'INP40.MELD'!F251</f>
        <v>0</v>
      </c>
      <c r="L251" s="55">
        <f t="shared" si="25"/>
        <v>0</v>
      </c>
      <c r="M251" s="10"/>
      <c r="N251" s="5">
        <v>257</v>
      </c>
      <c r="P251" s="158" t="str">
        <f t="shared" si="26"/>
        <v/>
      </c>
    </row>
    <row r="252" spans="1:16" s="257" customFormat="1" ht="16" customHeight="1" thickTop="1" thickBot="1" x14ac:dyDescent="0.3">
      <c r="A252" s="78"/>
      <c r="B252" s="520" t="s">
        <v>840</v>
      </c>
      <c r="C252" s="522" t="s">
        <v>237</v>
      </c>
      <c r="D252" s="62" t="s">
        <v>238</v>
      </c>
      <c r="E252" s="5">
        <v>258</v>
      </c>
      <c r="F252" s="10"/>
      <c r="G252" s="10"/>
      <c r="H252" s="10"/>
      <c r="I252" s="10"/>
      <c r="J252" s="10"/>
      <c r="K252" s="55">
        <f>'INP40.MELD'!F252</f>
        <v>0</v>
      </c>
      <c r="L252" s="55">
        <f t="shared" si="25"/>
        <v>0</v>
      </c>
      <c r="M252" s="10"/>
      <c r="N252" s="5">
        <v>258</v>
      </c>
      <c r="P252" s="158" t="str">
        <f t="shared" si="26"/>
        <v/>
      </c>
    </row>
    <row r="253" spans="1:16" s="257" customFormat="1" ht="16" customHeight="1" thickTop="1" thickBot="1" x14ac:dyDescent="0.3">
      <c r="A253" s="78"/>
      <c r="B253" s="520" t="s">
        <v>840</v>
      </c>
      <c r="C253" s="522" t="s">
        <v>1040</v>
      </c>
      <c r="D253" s="93" t="s">
        <v>239</v>
      </c>
      <c r="E253" s="270">
        <v>235</v>
      </c>
      <c r="F253" s="10"/>
      <c r="G253" s="10"/>
      <c r="H253" s="10"/>
      <c r="I253" s="10"/>
      <c r="J253" s="10"/>
      <c r="K253" s="55">
        <f>'INP40.MELD'!F253</f>
        <v>0</v>
      </c>
      <c r="L253" s="55">
        <f t="shared" si="25"/>
        <v>0</v>
      </c>
      <c r="M253" s="10"/>
      <c r="N253" s="270">
        <v>235</v>
      </c>
      <c r="P253" s="158" t="str">
        <f t="shared" si="26"/>
        <v/>
      </c>
    </row>
    <row r="254" spans="1:16" s="257" customFormat="1" ht="16" customHeight="1" thickTop="1" thickBot="1" x14ac:dyDescent="0.3">
      <c r="A254" s="78"/>
      <c r="B254" s="520" t="s">
        <v>840</v>
      </c>
      <c r="C254" s="522" t="s">
        <v>1041</v>
      </c>
      <c r="D254" s="93" t="s">
        <v>240</v>
      </c>
      <c r="E254" s="5">
        <v>260</v>
      </c>
      <c r="F254" s="10"/>
      <c r="G254" s="10"/>
      <c r="H254" s="10"/>
      <c r="I254" s="10"/>
      <c r="J254" s="10"/>
      <c r="K254" s="55">
        <f>'INP40.MELD'!F254</f>
        <v>0</v>
      </c>
      <c r="L254" s="55">
        <f t="shared" si="25"/>
        <v>0</v>
      </c>
      <c r="M254" s="10"/>
      <c r="N254" s="5">
        <v>260</v>
      </c>
      <c r="P254" s="158" t="str">
        <f t="shared" si="26"/>
        <v/>
      </c>
    </row>
    <row r="255" spans="1:16" s="257" customFormat="1" ht="16" customHeight="1" thickTop="1" thickBot="1" x14ac:dyDescent="0.3">
      <c r="A255" s="78"/>
      <c r="B255" s="520" t="s">
        <v>840</v>
      </c>
      <c r="C255" s="522" t="s">
        <v>1042</v>
      </c>
      <c r="D255" s="93" t="s">
        <v>245</v>
      </c>
      <c r="E255" s="5">
        <v>261</v>
      </c>
      <c r="F255" s="10"/>
      <c r="G255" s="10"/>
      <c r="H255" s="10"/>
      <c r="I255" s="10"/>
      <c r="J255" s="10"/>
      <c r="K255" s="55">
        <f>'INP40.MELD'!F255</f>
        <v>0</v>
      </c>
      <c r="L255" s="55">
        <f t="shared" si="25"/>
        <v>0</v>
      </c>
      <c r="M255" s="10"/>
      <c r="N255" s="5">
        <v>261</v>
      </c>
      <c r="P255" s="158" t="str">
        <f t="shared" si="26"/>
        <v/>
      </c>
    </row>
    <row r="256" spans="1:16" s="257" customFormat="1" ht="16" customHeight="1" thickTop="1" thickBot="1" x14ac:dyDescent="0.3">
      <c r="A256" s="78"/>
      <c r="B256" s="520" t="s">
        <v>840</v>
      </c>
      <c r="C256" s="522" t="s">
        <v>252</v>
      </c>
      <c r="D256" s="62" t="s">
        <v>253</v>
      </c>
      <c r="E256" s="5">
        <v>262</v>
      </c>
      <c r="F256" s="10"/>
      <c r="G256" s="10"/>
      <c r="H256" s="10"/>
      <c r="I256" s="10"/>
      <c r="J256" s="10"/>
      <c r="K256" s="55">
        <f>'INP40.MELD'!F256</f>
        <v>0</v>
      </c>
      <c r="L256" s="55">
        <f t="shared" si="25"/>
        <v>0</v>
      </c>
      <c r="M256" s="10"/>
      <c r="N256" s="5">
        <v>262</v>
      </c>
      <c r="P256" s="158" t="str">
        <f t="shared" si="26"/>
        <v/>
      </c>
    </row>
    <row r="257" spans="1:16" s="257" customFormat="1" ht="16" customHeight="1" thickTop="1" thickBot="1" x14ac:dyDescent="0.3">
      <c r="A257" s="78"/>
      <c r="B257" s="520" t="s">
        <v>840</v>
      </c>
      <c r="C257" s="522" t="s">
        <v>1043</v>
      </c>
      <c r="D257" s="62" t="s">
        <v>243</v>
      </c>
      <c r="E257" s="5">
        <v>263</v>
      </c>
      <c r="F257" s="10"/>
      <c r="G257" s="10"/>
      <c r="H257" s="10"/>
      <c r="I257" s="10"/>
      <c r="J257" s="10"/>
      <c r="K257" s="55">
        <f>'INP40.MELD'!F257</f>
        <v>0</v>
      </c>
      <c r="L257" s="55">
        <f t="shared" si="25"/>
        <v>0</v>
      </c>
      <c r="M257" s="10"/>
      <c r="N257" s="5">
        <v>263</v>
      </c>
      <c r="P257" s="158" t="str">
        <f t="shared" si="26"/>
        <v/>
      </c>
    </row>
    <row r="258" spans="1:16" s="257" customFormat="1" ht="16" customHeight="1" thickTop="1" thickBot="1" x14ac:dyDescent="0.3">
      <c r="A258" s="78"/>
      <c r="B258" s="520" t="s">
        <v>840</v>
      </c>
      <c r="C258" s="522" t="s">
        <v>370</v>
      </c>
      <c r="D258" s="62" t="s">
        <v>235</v>
      </c>
      <c r="E258" s="5">
        <v>264</v>
      </c>
      <c r="F258" s="10"/>
      <c r="G258" s="10"/>
      <c r="H258" s="10"/>
      <c r="I258" s="10"/>
      <c r="J258" s="10"/>
      <c r="K258" s="55">
        <f>'INP40.MELD'!F258</f>
        <v>0</v>
      </c>
      <c r="L258" s="55">
        <f t="shared" si="25"/>
        <v>0</v>
      </c>
      <c r="M258" s="10"/>
      <c r="N258" s="5">
        <v>264</v>
      </c>
      <c r="P258" s="158" t="str">
        <f t="shared" si="26"/>
        <v/>
      </c>
    </row>
    <row r="259" spans="1:16" s="257" customFormat="1" ht="16" customHeight="1" thickTop="1" thickBot="1" x14ac:dyDescent="0.3">
      <c r="A259" s="78"/>
      <c r="B259" s="520" t="s">
        <v>840</v>
      </c>
      <c r="C259" s="522" t="s">
        <v>246</v>
      </c>
      <c r="D259" s="62" t="s">
        <v>247</v>
      </c>
      <c r="E259" s="5">
        <v>265</v>
      </c>
      <c r="F259" s="10"/>
      <c r="G259" s="10"/>
      <c r="H259" s="10"/>
      <c r="I259" s="10"/>
      <c r="J259" s="10"/>
      <c r="K259" s="55">
        <f>'INP40.MELD'!F259</f>
        <v>0</v>
      </c>
      <c r="L259" s="55">
        <f t="shared" si="25"/>
        <v>0</v>
      </c>
      <c r="M259" s="10"/>
      <c r="N259" s="5">
        <v>265</v>
      </c>
      <c r="P259" s="158" t="str">
        <f t="shared" si="26"/>
        <v/>
      </c>
    </row>
    <row r="260" spans="1:16" s="257" customFormat="1" ht="16" customHeight="1" thickTop="1" thickBot="1" x14ac:dyDescent="0.3">
      <c r="A260" s="78"/>
      <c r="B260" s="520" t="s">
        <v>840</v>
      </c>
      <c r="C260" s="522" t="s">
        <v>248</v>
      </c>
      <c r="D260" s="62" t="s">
        <v>249</v>
      </c>
      <c r="E260" s="5">
        <v>266</v>
      </c>
      <c r="F260" s="10"/>
      <c r="G260" s="10"/>
      <c r="H260" s="10"/>
      <c r="I260" s="10"/>
      <c r="J260" s="10"/>
      <c r="K260" s="55">
        <f>'INP40.MELD'!F260</f>
        <v>0</v>
      </c>
      <c r="L260" s="55">
        <f t="shared" si="25"/>
        <v>0</v>
      </c>
      <c r="M260" s="10"/>
      <c r="N260" s="5">
        <v>266</v>
      </c>
      <c r="P260" s="158" t="str">
        <f t="shared" si="26"/>
        <v/>
      </c>
    </row>
    <row r="261" spans="1:16" s="257" customFormat="1" ht="16" customHeight="1" thickTop="1" thickBot="1" x14ac:dyDescent="0.3">
      <c r="A261" s="78"/>
      <c r="B261" s="520" t="s">
        <v>840</v>
      </c>
      <c r="C261" s="522" t="s">
        <v>250</v>
      </c>
      <c r="D261" s="62" t="s">
        <v>251</v>
      </c>
      <c r="E261" s="5">
        <v>267</v>
      </c>
      <c r="F261" s="10"/>
      <c r="G261" s="10"/>
      <c r="H261" s="10"/>
      <c r="I261" s="10"/>
      <c r="J261" s="10"/>
      <c r="K261" s="55">
        <f>'INP40.MELD'!F261</f>
        <v>0</v>
      </c>
      <c r="L261" s="55">
        <f t="shared" si="25"/>
        <v>0</v>
      </c>
      <c r="M261" s="10"/>
      <c r="N261" s="5">
        <v>267</v>
      </c>
      <c r="P261" s="158" t="str">
        <f t="shared" si="26"/>
        <v/>
      </c>
    </row>
    <row r="262" spans="1:16" s="257" customFormat="1" ht="16" customHeight="1" thickTop="1" thickBot="1" x14ac:dyDescent="0.3">
      <c r="A262" s="78"/>
      <c r="B262" s="520" t="s">
        <v>840</v>
      </c>
      <c r="C262" s="522" t="s">
        <v>1044</v>
      </c>
      <c r="D262" s="93" t="s">
        <v>254</v>
      </c>
      <c r="E262" s="5">
        <v>268</v>
      </c>
      <c r="F262" s="10"/>
      <c r="G262" s="10"/>
      <c r="H262" s="10"/>
      <c r="I262" s="10"/>
      <c r="J262" s="10"/>
      <c r="K262" s="55">
        <f>'INP40.MELD'!F262</f>
        <v>0</v>
      </c>
      <c r="L262" s="55">
        <f t="shared" si="25"/>
        <v>0</v>
      </c>
      <c r="M262" s="10"/>
      <c r="N262" s="5">
        <v>268</v>
      </c>
      <c r="P262" s="158" t="str">
        <f t="shared" si="26"/>
        <v/>
      </c>
    </row>
    <row r="263" spans="1:16" ht="16" customHeight="1" thickTop="1" thickBot="1" x14ac:dyDescent="0.3">
      <c r="A263" s="78"/>
      <c r="B263" s="520" t="s">
        <v>840</v>
      </c>
      <c r="C263" s="522" t="s">
        <v>1045</v>
      </c>
      <c r="D263" s="62" t="s">
        <v>220</v>
      </c>
      <c r="E263" s="5">
        <v>269</v>
      </c>
      <c r="F263" s="10"/>
      <c r="G263" s="10"/>
      <c r="H263" s="10"/>
      <c r="I263" s="10"/>
      <c r="J263" s="10"/>
      <c r="K263" s="55">
        <f>'INP40.MELD'!F263</f>
        <v>0</v>
      </c>
      <c r="L263" s="55">
        <f t="shared" si="25"/>
        <v>0</v>
      </c>
      <c r="M263" s="10"/>
      <c r="N263" s="5">
        <v>269</v>
      </c>
      <c r="P263" s="158" t="str">
        <f t="shared" si="26"/>
        <v/>
      </c>
    </row>
    <row r="264" spans="1:16" ht="1" customHeight="1" thickTop="1" x14ac:dyDescent="0.25">
      <c r="B264" s="258"/>
      <c r="C264" s="75"/>
      <c r="D264" s="258"/>
      <c r="E264" s="258"/>
      <c r="H264" s="252"/>
      <c r="I264" s="252"/>
      <c r="K264" s="252"/>
      <c r="L264" s="252"/>
      <c r="N264" s="390"/>
    </row>
    <row r="265" spans="1:16" ht="1" customHeight="1" x14ac:dyDescent="0.25">
      <c r="B265" s="258"/>
      <c r="C265" s="258"/>
      <c r="D265" s="258"/>
      <c r="E265" s="258"/>
      <c r="H265" s="252"/>
      <c r="I265" s="252"/>
      <c r="K265" s="252"/>
      <c r="L265" s="252"/>
      <c r="N265" s="390"/>
    </row>
    <row r="266" spans="1:16" ht="27" customHeight="1" thickBot="1" x14ac:dyDescent="0.35">
      <c r="B266" s="63"/>
      <c r="C266" s="59" t="s">
        <v>629</v>
      </c>
      <c r="D266" s="60" t="s">
        <v>432</v>
      </c>
      <c r="E266" s="5">
        <v>250</v>
      </c>
      <c r="F266" s="55">
        <f t="shared" ref="F266:M266" si="27">SUM(F18,F67,F126,F178,F230)</f>
        <v>0</v>
      </c>
      <c r="G266" s="55">
        <f t="shared" si="27"/>
        <v>0</v>
      </c>
      <c r="H266" s="55">
        <f t="shared" si="27"/>
        <v>0</v>
      </c>
      <c r="I266" s="55">
        <f t="shared" si="27"/>
        <v>0</v>
      </c>
      <c r="J266" s="55">
        <f t="shared" si="27"/>
        <v>0</v>
      </c>
      <c r="K266" s="55">
        <f t="shared" si="27"/>
        <v>0</v>
      </c>
      <c r="L266" s="55">
        <f t="shared" si="27"/>
        <v>0</v>
      </c>
      <c r="M266" s="55">
        <f t="shared" si="27"/>
        <v>0</v>
      </c>
      <c r="N266" s="5">
        <v>250</v>
      </c>
    </row>
    <row r="267" spans="1:16" ht="35.25" hidden="1" customHeight="1" thickTop="1" x14ac:dyDescent="0.25">
      <c r="C267" s="510"/>
    </row>
    <row r="268" spans="1:16" ht="31.5" hidden="1" customHeight="1" x14ac:dyDescent="0.25">
      <c r="C268" s="510"/>
    </row>
    <row r="269" spans="1:16" ht="31.5" hidden="1" customHeight="1" x14ac:dyDescent="0.25">
      <c r="C269" s="510"/>
    </row>
    <row r="270" spans="1:16" ht="31.5" hidden="1" customHeight="1" x14ac:dyDescent="0.25">
      <c r="C270" s="510"/>
    </row>
    <row r="271" spans="1:16" ht="27" hidden="1" customHeight="1" x14ac:dyDescent="0.25">
      <c r="C271" s="510"/>
    </row>
    <row r="272" spans="1:16" ht="6" customHeight="1" thickTop="1" x14ac:dyDescent="0.25">
      <c r="C272" s="308"/>
      <c r="D272" s="16"/>
      <c r="E272" s="16"/>
      <c r="F272" s="16"/>
      <c r="G272" s="16"/>
      <c r="H272" s="16"/>
      <c r="I272" s="16"/>
      <c r="J272" s="16"/>
      <c r="K272" s="16"/>
      <c r="L272" s="16"/>
      <c r="M272" s="16"/>
      <c r="N272" s="16"/>
    </row>
    <row r="273" spans="3:14" ht="19.5" customHeight="1" x14ac:dyDescent="0.25">
      <c r="C273" s="153" t="s">
        <v>628</v>
      </c>
      <c r="N273" s="242" t="s">
        <v>275</v>
      </c>
    </row>
    <row r="274" spans="3:14" x14ac:dyDescent="0.25">
      <c r="C274" s="175" t="str">
        <f>"Version: "&amp;C315</f>
        <v>Version: 1.00.E0</v>
      </c>
    </row>
    <row r="275" spans="3:14" ht="12.75" hidden="1" customHeight="1" x14ac:dyDescent="0.25">
      <c r="C275" s="510"/>
      <c r="F275" s="65"/>
      <c r="G275" s="65"/>
      <c r="H275" s="65"/>
      <c r="I275" s="65"/>
      <c r="J275" s="65"/>
      <c r="K275" s="65"/>
      <c r="L275" s="65"/>
      <c r="M275" s="65" t="e">
        <f>#REF!</f>
        <v>#REF!</v>
      </c>
    </row>
    <row r="276" spans="3:14" ht="12.75" hidden="1" customHeight="1" x14ac:dyDescent="0.25">
      <c r="C276" s="510"/>
      <c r="F276" s="65"/>
      <c r="G276" s="65"/>
      <c r="H276" s="65" t="e">
        <f>#REF!</f>
        <v>#REF!</v>
      </c>
      <c r="I276" s="65"/>
      <c r="J276" s="65"/>
      <c r="K276" s="65"/>
      <c r="L276" s="65"/>
      <c r="M276" s="65"/>
    </row>
    <row r="277" spans="3:14" x14ac:dyDescent="0.25">
      <c r="C277" s="510"/>
      <c r="F277" s="243"/>
    </row>
    <row r="278" spans="3:14" ht="12.75" hidden="1" customHeight="1" x14ac:dyDescent="0.25">
      <c r="C278" s="510"/>
      <c r="F278" s="243"/>
      <c r="N278" s="14"/>
    </row>
    <row r="279" spans="3:14" ht="12.75" hidden="1" customHeight="1" x14ac:dyDescent="0.25">
      <c r="C279" s="510"/>
      <c r="F279" s="243"/>
    </row>
    <row r="280" spans="3:14" ht="12.75" hidden="1" customHeight="1" x14ac:dyDescent="0.25">
      <c r="C280" s="510"/>
      <c r="F280" s="12"/>
    </row>
    <row r="281" spans="3:14" ht="12.75" hidden="1" customHeight="1" x14ac:dyDescent="0.25">
      <c r="C281" s="510"/>
      <c r="F281" s="13"/>
    </row>
    <row r="282" spans="3:14" ht="13" x14ac:dyDescent="0.3">
      <c r="C282" s="122" t="s">
        <v>485</v>
      </c>
      <c r="F282" s="243"/>
    </row>
    <row r="283" spans="3:14" ht="13" x14ac:dyDescent="0.25">
      <c r="C283" s="89" t="s">
        <v>486</v>
      </c>
      <c r="D283" s="89"/>
      <c r="E283" s="123"/>
      <c r="F283" s="445"/>
      <c r="G283" s="158" t="str">
        <f>IF(MIN(G18:G271)&lt;0,"ERROR","")</f>
        <v/>
      </c>
      <c r="H283" s="158" t="str">
        <f>IF(MIN(H18:H271)&lt;0,"ERROR","")</f>
        <v/>
      </c>
      <c r="I283" s="158" t="str">
        <f>IF(MIN(I18:I271)&lt;0,"ERROR","")</f>
        <v/>
      </c>
      <c r="J283" s="158" t="str">
        <f>IF(MIN(J18:J271)&lt;0,"ERROR","")</f>
        <v/>
      </c>
      <c r="K283" s="455"/>
      <c r="L283" s="445"/>
      <c r="M283" s="445"/>
    </row>
    <row r="284" spans="3:14" ht="13" x14ac:dyDescent="0.25">
      <c r="C284" s="124" t="s">
        <v>488</v>
      </c>
      <c r="D284" s="124"/>
      <c r="E284" s="134"/>
      <c r="F284" s="158" t="str">
        <f>IF(OR(MIN(F19:F66,F69:F73,F75:F125,F128:F130,F132:F163,F165:F177,F180:F195,F197:F229,F231:F263)&lt;-100000,MAX(F19:F66,F69:F73,F75:F125,F128:F130,F132:F163,F165:F177,F180:F195,F197:F229,F231:F263)&gt;100000),"Warning","")</f>
        <v/>
      </c>
      <c r="G284" s="158" t="str">
        <f>IF(MAX(G19:G66,G69:G73,G75:G125,G128:G130,G132:G163,G165:G177,G180:G195,G197:G229,G231:G263)&gt;100000,"Warning","")</f>
        <v/>
      </c>
      <c r="H284" s="158" t="str">
        <f>IF(MAX(H19:H66,H69:H73,H75:H125,H128:H130,H132:H163,H165:H177,H180:H195,H197:H229,H231:H263)&gt;100000,"Warning","")</f>
        <v/>
      </c>
      <c r="I284" s="158" t="str">
        <f>IF(MAX(I19:I66,I69:I73,I75:I125,I128:I130,I132:I163,I165:I177,I180:I195,I197:I229,I231:I263)&gt;100000,"Warning","")</f>
        <v/>
      </c>
      <c r="J284" s="158" t="str">
        <f>IF(MAX(J19:J66,J69:J73,J75:J125,J128:J130,J132:J163,J165:J177,J180:J195,J197:J229,J231:J263)&gt;100000,"Warning","")</f>
        <v/>
      </c>
      <c r="K284" s="158" t="str">
        <f>IF(OR(MIN(K19:K66,K69:K73,K75:K125,K128:K130,K132:K163,K165:K177,K180:K195,K197:K229,K231:K263)&lt;-100000,MAX(K19:K66,K69:K73,K75:K125,K128:K130,K132:K163,K165:K177,K180:K195,K197:K229,K231:K263)&gt;100000),"Warning","")</f>
        <v/>
      </c>
      <c r="L284" s="158" t="str">
        <f>IF(OR(MIN(L19:L66,L69:L73,L75:L125,L128:L130,L132:L163,L165:L177,L180:L195,L197:L229,L231:L263)&lt;-100000,MAX(L19:L66,L69:L73,L75:L125,L128:L130,L132:L163,L165:L177,L180:L195,L197:L229,L231:L263)&gt;100000),"Warning","")</f>
        <v/>
      </c>
      <c r="M284" s="158" t="str">
        <f>IF(OR(MIN(M19:M66,M69:M73,M75:M125,M128:M130,M132:M163,M165:M177,M180:M195,M197:M229,M231:M263)&lt;-100000,MAX(M19:M66,M69:M73,M75:M125,M128:M130,M132:M163,M165:M177,M180:M195,M197:M229,M231:M263)&gt;100000),"Warning","")</f>
        <v/>
      </c>
    </row>
    <row r="285" spans="3:14" x14ac:dyDescent="0.25">
      <c r="C285" s="136"/>
    </row>
    <row r="287" spans="3:14" x14ac:dyDescent="0.25">
      <c r="C287" s="136"/>
      <c r="D287" s="136"/>
      <c r="E287" s="136"/>
    </row>
    <row r="288" spans="3:14" x14ac:dyDescent="0.25">
      <c r="C288" s="136"/>
      <c r="D288" s="136"/>
      <c r="E288" s="136"/>
    </row>
    <row r="304" spans="1:1" x14ac:dyDescent="0.25">
      <c r="A304" s="234"/>
    </row>
    <row r="305" spans="2:13" hidden="1" x14ac:dyDescent="0.25">
      <c r="C305" s="242" t="s">
        <v>359</v>
      </c>
      <c r="D305" s="242">
        <f>SUM(F305:M305)</f>
        <v>0</v>
      </c>
      <c r="F305" s="229">
        <f>COUNTA(F19:F66,F69:F73,F75:F125,F128:F130,F132:F163,F165:F177,F180:F195,F197:F229,F231:F263)</f>
        <v>0</v>
      </c>
      <c r="G305" s="229">
        <f>COUNTA(G19:G66,G69:G73,G75:G125,G128:G130,G132:G163,G165:G177,G180:G195,G197:G229,G231:G263)</f>
        <v>0</v>
      </c>
      <c r="H305" s="229">
        <f>COUNTA(H19:H66,H69:H73,H75:H125,H128:H130,H132:H163,H165:H177,H180:H195,H197:H229,H231:H263)</f>
        <v>0</v>
      </c>
      <c r="I305" s="229">
        <f>COUNTA(I19:I66,I69:I73,I75:I125,I128:I130,I132:I163,I165:I177,I180:I195,I197:I229,I231:I263)</f>
        <v>0</v>
      </c>
      <c r="J305" s="229">
        <f>COUNTA(J19:J66,J69:J73,J75:J125,J128:J130,J132:J163,J165:J177,J180:J195,J197:J229,J231:J263)</f>
        <v>0</v>
      </c>
      <c r="K305" s="229"/>
      <c r="L305" s="229"/>
      <c r="M305" s="229">
        <f>COUNTA(M19:M66,M69:M73,M75:M125,M128:M130,M132:M163,M165:M177,M180:M195,M197:M229,M231:M263)</f>
        <v>0</v>
      </c>
    </row>
    <row r="306" spans="2:13" hidden="1" x14ac:dyDescent="0.25"/>
    <row r="312" spans="2:13" x14ac:dyDescent="0.25">
      <c r="B312" s="191" t="s">
        <v>1</v>
      </c>
      <c r="C312" s="192" t="str">
        <f>M2</f>
        <v>XXXXXX</v>
      </c>
    </row>
    <row r="313" spans="2:13" x14ac:dyDescent="0.25">
      <c r="B313" s="84"/>
      <c r="C313" s="193" t="str">
        <f>M1</f>
        <v>INP50</v>
      </c>
    </row>
    <row r="314" spans="2:13" x14ac:dyDescent="0.25">
      <c r="B314" s="84"/>
      <c r="C314" s="194" t="str">
        <f>M3</f>
        <v>DD.MM.YYYY</v>
      </c>
    </row>
    <row r="315" spans="2:13" x14ac:dyDescent="0.25">
      <c r="B315" s="84"/>
      <c r="C315" s="195" t="s">
        <v>1048</v>
      </c>
    </row>
    <row r="316" spans="2:13" x14ac:dyDescent="0.25">
      <c r="B316" s="84"/>
      <c r="C316" s="193" t="str">
        <f>F17</f>
        <v>Col. 01</v>
      </c>
    </row>
    <row r="317" spans="2:13" ht="13" x14ac:dyDescent="0.3">
      <c r="B317" s="84"/>
      <c r="C317" s="196">
        <f>COUNTIF(F283:M284,"ERROR")</f>
        <v>0</v>
      </c>
    </row>
    <row r="318" spans="2:13" ht="13" x14ac:dyDescent="0.3">
      <c r="B318" s="160"/>
      <c r="C318" s="509">
        <f>COUNTIF(F19:P284,"Warning")</f>
        <v>0</v>
      </c>
    </row>
  </sheetData>
  <sheetProtection sheet="1" autoFilter="0"/>
  <autoFilter ref="B17:C263" xr:uid="{00000000-0009-0000-0000-000009000000}"/>
  <mergeCells count="13">
    <mergeCell ref="M11:M15"/>
    <mergeCell ref="G14:G15"/>
    <mergeCell ref="H14:H15"/>
    <mergeCell ref="I14:I15"/>
    <mergeCell ref="J14:J15"/>
    <mergeCell ref="K13:K15"/>
    <mergeCell ref="L13:L15"/>
    <mergeCell ref="G11:L12"/>
    <mergeCell ref="B14:C15"/>
    <mergeCell ref="F11:F15"/>
    <mergeCell ref="G13:H13"/>
    <mergeCell ref="I13:J13"/>
    <mergeCell ref="F5:K5"/>
  </mergeCells>
  <hyperlinks>
    <hyperlink ref="J16:L16" location="Note_7.3.1" display="7.3.1" xr:uid="{00000000-0004-0000-0900-000000000000}"/>
    <hyperlink ref="G16:I16" location="Note_7.2.1" display="7.2.1" xr:uid="{00000000-0004-0000-0900-000001000000}"/>
    <hyperlink ref="G16" location="Note_9.5" display="9.5" xr:uid="{00000000-0004-0000-0900-000002000000}"/>
    <hyperlink ref="H16" location="Note_9.6" display="9.6" xr:uid="{00000000-0004-0000-0900-000003000000}"/>
    <hyperlink ref="I16" location="Note_9.7" display="9.7" xr:uid="{00000000-0004-0000-0900-000004000000}"/>
    <hyperlink ref="J16" location="Note_9.9" display="9.9" xr:uid="{00000000-0004-0000-0900-000005000000}"/>
    <hyperlink ref="L16" location="Note_9.8" display="9.8" xr:uid="{00000000-0004-0000-0900-000006000000}"/>
    <hyperlink ref="F16" location="Note_9." display="9." xr:uid="{00000000-0004-0000-0900-000007000000}"/>
    <hyperlink ref="D65" location="CNTR_GB" display="GB" xr:uid="{00000000-0004-0000-0900-000008000000}"/>
    <hyperlink ref="D49" location="CNTR_NO" display="NO" xr:uid="{00000000-0004-0000-0900-000009000000}"/>
    <hyperlink ref="D26" location="CNTR_DE" display="DE" xr:uid="{00000000-0004-0000-0900-00000A000000}"/>
    <hyperlink ref="D60" location="CNTR_ES" display="ES" xr:uid="{00000000-0004-0000-0900-00000B000000}"/>
    <hyperlink ref="D30" location="CNTR_FR" display="FR" xr:uid="{00000000-0004-0000-0900-00000C000000}"/>
    <hyperlink ref="D38" location="CNTR_IT" display="IT" xr:uid="{00000000-0004-0000-0900-00000D000000}"/>
    <hyperlink ref="D44" location="CNTR_MT" display="MT" xr:uid="{00000000-0004-0000-0900-00000E000000}"/>
    <hyperlink ref="D52" location="CNTR_PT" display="PT" xr:uid="{00000000-0004-0000-0900-00000F000000}"/>
    <hyperlink ref="D29" location="CNTR_FI" display="FI" xr:uid="{00000000-0004-0000-0900-000010000000}"/>
    <hyperlink ref="D72" location="CNTR_MA" display="MA" xr:uid="{00000000-0004-0000-0900-000011000000}"/>
    <hyperlink ref="D75" location="CNTR_AO" display="AO" xr:uid="{00000000-0004-0000-0900-000012000000}"/>
    <hyperlink ref="D80" location="CNTR_IO" display="IO" xr:uid="{00000000-0004-0000-0900-000013000000}"/>
    <hyperlink ref="D94" location="CNTR_KM" display="KM" xr:uid="{00000000-0004-0000-0900-000014000000}"/>
    <hyperlink ref="D96" location="CNTR_CD" display="CD" xr:uid="{00000000-0004-0000-0900-000015000000}"/>
    <hyperlink ref="D103" location="CNTR_MU" display="MU" xr:uid="{00000000-0004-0000-0900-000016000000}"/>
    <hyperlink ref="D112" location="CNTR_SC" display="SC" xr:uid="{00000000-0004-0000-0900-000017000000}"/>
    <hyperlink ref="D116" location="CNTR_SH" display="SH" xr:uid="{00000000-0004-0000-0900-000018000000}"/>
    <hyperlink ref="D121" location="CNTR_TZ" display="TZ" xr:uid="{00000000-0004-0000-0900-000019000000}"/>
    <hyperlink ref="D130" location="CNTR_US" display="US" xr:uid="{00000000-0004-0000-0900-00001A000000}"/>
    <hyperlink ref="D147" location="CNTR_GD" display="GD" xr:uid="{00000000-0004-0000-0900-00001B000000}"/>
    <hyperlink ref="D150" location="CNTR_HN" display="HN" xr:uid="{00000000-0004-0000-0900-00001C000000}"/>
    <hyperlink ref="D156" location="CNTR_NI" display="NI" xr:uid="{00000000-0004-0000-0900-00001D000000}"/>
    <hyperlink ref="D157" location="CNTR_PA" display="PA" xr:uid="{00000000-0004-0000-0900-00001E000000}"/>
    <hyperlink ref="D161" location="CNTR_VC" display="VC" xr:uid="{00000000-0004-0000-0900-00001F000000}"/>
    <hyperlink ref="D160" location="CNTR_SX" display="SX" xr:uid="{00000000-0004-0000-0900-000020000000}"/>
    <hyperlink ref="D169" location="CNTR_EC" display="EC" xr:uid="{00000000-0004-0000-0900-000021000000}"/>
    <hyperlink ref="D186" location="CNTR_YE" display="YE" xr:uid="{00000000-0004-0000-0900-000022000000}"/>
    <hyperlink ref="D191" location="CNTR_OM" display="OM" xr:uid="{00000000-0004-0000-0900-000023000000}"/>
    <hyperlink ref="D195" location="CNTR_AE" display="AE" xr:uid="{00000000-0004-0000-0900-000024000000}"/>
    <hyperlink ref="D192" location="CNTR_PS" display="PS" xr:uid="{00000000-0004-0000-0900-000025000000}"/>
    <hyperlink ref="D203" location="CNTR_IN" display="IN" xr:uid="{00000000-0004-0000-0900-000026000000}"/>
    <hyperlink ref="D214" location="CNTR_MY" display="MY" xr:uid="{00000000-0004-0000-0900-000027000000}"/>
    <hyperlink ref="D224" location="CNTR_TW" display="TW" xr:uid="{00000000-0004-0000-0900-000028000000}"/>
    <hyperlink ref="D226" location="CNTR_TL" display="TL" xr:uid="{00000000-0004-0000-0900-000029000000}"/>
    <hyperlink ref="D263" location="CNTR_NZ" display="NZ" xr:uid="{00000000-0004-0000-0900-00002A000000}"/>
    <hyperlink ref="D237" location="CNTR_FM" display="FM" xr:uid="{00000000-0004-0000-0900-00002B000000}"/>
    <hyperlink ref="D248" location="CNTR_NZ" display="NZ" xr:uid="{00000000-0004-0000-0900-00002C000000}"/>
    <hyperlink ref="D253" location="CNTR_PG" display="PG" xr:uid="{00000000-0004-0000-0900-00002D000000}"/>
    <hyperlink ref="D262" location="CNTR_WF" display="WF" xr:uid="{00000000-0004-0000-0900-00002E000000}"/>
    <hyperlink ref="D255" location="CNTR_SB" display="SB" xr:uid="{00000000-0004-0000-0900-00002F000000}"/>
    <hyperlink ref="D254" location="CNTR_PN" display="PN" xr:uid="{00000000-0004-0000-0900-000030000000}"/>
    <hyperlink ref="D250" location="CNTR_MP" display="MP" xr:uid="{00000000-0004-0000-0900-000031000000}"/>
    <hyperlink ref="D247" location="CNTR_NC" display="NC" xr:uid="{00000000-0004-0000-0900-000032000000}"/>
    <hyperlink ref="D239" location="CNTR_PF" display="PF" xr:uid="{00000000-0004-0000-0900-000033000000}"/>
    <hyperlink ref="D238" location="CNTR_TF" display="TF" xr:uid="{00000000-0004-0000-0900-000034000000}"/>
    <hyperlink ref="D243" location="CNTR_UM" display="UM" xr:uid="{00000000-0004-0000-09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5" manualBreakCount="5">
    <brk id="66" min="5" max="13" man="1"/>
    <brk id="115" min="5" max="13" man="1"/>
    <brk id="163" min="5" max="13" man="1"/>
    <brk id="195" min="5" max="13" man="1"/>
    <brk id="229" min="5" max="13" man="1"/>
  </rowBreaks>
  <colBreaks count="1" manualBreakCount="1">
    <brk id="14"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P316"/>
  <sheetViews>
    <sheetView showGridLines="0" showRowColHeaders="0" zoomScale="80" zoomScaleNormal="80" zoomScaleSheetLayoutView="80" workbookViewId="0">
      <pane xSplit="5" ySplit="17" topLeftCell="F18" activePane="bottomRight" state="frozen"/>
      <selection activeCell="A3" sqref="A3:C3"/>
      <selection pane="topRight" activeCell="A3" sqref="A3:C3"/>
      <selection pane="bottomLeft" activeCell="A3" sqref="A3:C3"/>
      <selection pane="bottomRight" activeCell="F19" sqref="F19"/>
    </sheetView>
  </sheetViews>
  <sheetFormatPr baseColWidth="10" defaultColWidth="9.1796875" defaultRowHeight="12.5" x14ac:dyDescent="0.25"/>
  <cols>
    <col min="1" max="1" width="4.7265625" style="299" customWidth="1"/>
    <col min="2" max="2" width="10.453125" style="299" customWidth="1"/>
    <col min="3" max="3" width="54.7265625" style="299" customWidth="1"/>
    <col min="4" max="4" width="7.81640625" style="299" customWidth="1"/>
    <col min="5" max="5" width="4.7265625" style="299" customWidth="1"/>
    <col min="6" max="8" width="30" style="299" customWidth="1"/>
    <col min="9" max="9" width="4.7265625" style="299" customWidth="1"/>
    <col min="10" max="10" width="19.7265625" style="299" customWidth="1"/>
    <col min="11" max="11" width="17.7265625" style="299" customWidth="1"/>
    <col min="12" max="16" width="9.1796875" style="299"/>
    <col min="17" max="17" width="9.1796875" style="299" customWidth="1"/>
    <col min="18" max="16384" width="9.1796875" style="299"/>
  </cols>
  <sheetData>
    <row r="1" spans="2:16" ht="21" customHeight="1" x14ac:dyDescent="0.4">
      <c r="F1" s="617" t="s">
        <v>1153</v>
      </c>
      <c r="G1" s="324"/>
      <c r="H1" s="510"/>
      <c r="I1" s="14" t="s">
        <v>574</v>
      </c>
      <c r="J1" s="300" t="s">
        <v>399</v>
      </c>
      <c r="L1" s="324"/>
      <c r="M1" s="324"/>
      <c r="N1" s="324"/>
      <c r="O1" s="324"/>
      <c r="P1" s="324"/>
    </row>
    <row r="2" spans="2:16" ht="21" customHeight="1" x14ac:dyDescent="0.35">
      <c r="E2" s="324"/>
      <c r="F2" s="616" t="s">
        <v>1228</v>
      </c>
      <c r="G2" s="324"/>
      <c r="H2" s="510"/>
      <c r="I2" s="14" t="s">
        <v>1082</v>
      </c>
      <c r="J2" s="300" t="str">
        <f>Start!H3</f>
        <v>XXXXXX</v>
      </c>
      <c r="L2" s="324"/>
      <c r="M2" s="324"/>
      <c r="N2" s="324"/>
      <c r="O2" s="324"/>
      <c r="P2" s="324"/>
    </row>
    <row r="3" spans="2:16" s="620" customFormat="1" ht="21" customHeight="1" x14ac:dyDescent="0.35">
      <c r="E3" s="324"/>
      <c r="F3" s="616" t="s">
        <v>1193</v>
      </c>
      <c r="G3" s="324"/>
      <c r="H3" s="510"/>
      <c r="I3" s="14" t="s">
        <v>526</v>
      </c>
      <c r="J3" s="164" t="str">
        <f>Start!H4</f>
        <v>DD.MM.YYYY</v>
      </c>
      <c r="L3" s="324"/>
      <c r="M3" s="324"/>
      <c r="N3" s="324"/>
      <c r="O3" s="324"/>
      <c r="P3" s="324"/>
    </row>
    <row r="4" spans="2:16" ht="18" customHeight="1" x14ac:dyDescent="0.3">
      <c r="F4" s="570" t="s">
        <v>1142</v>
      </c>
      <c r="G4" s="324"/>
      <c r="L4" s="324"/>
      <c r="M4" s="324"/>
      <c r="N4" s="324"/>
      <c r="O4" s="324"/>
      <c r="P4" s="324"/>
    </row>
    <row r="5" spans="2:16" ht="18" customHeight="1" x14ac:dyDescent="0.35">
      <c r="F5" s="329"/>
      <c r="G5" s="324"/>
      <c r="H5" s="510"/>
      <c r="L5" s="324"/>
      <c r="M5" s="324"/>
      <c r="N5" s="324"/>
      <c r="O5" s="324"/>
      <c r="P5" s="324"/>
    </row>
    <row r="6" spans="2:16" ht="18" customHeight="1" x14ac:dyDescent="0.25">
      <c r="F6" s="961" t="s">
        <v>1085</v>
      </c>
      <c r="G6" s="962"/>
      <c r="H6" s="963"/>
      <c r="I6" s="317"/>
      <c r="L6" s="324"/>
      <c r="M6" s="324"/>
      <c r="N6" s="324"/>
      <c r="O6" s="324"/>
      <c r="P6" s="324"/>
    </row>
    <row r="7" spans="2:16" ht="18" customHeight="1" x14ac:dyDescent="0.25">
      <c r="F7" s="964"/>
      <c r="G7" s="965"/>
      <c r="H7" s="966"/>
      <c r="I7" s="317"/>
      <c r="L7" s="324"/>
      <c r="M7" s="324"/>
      <c r="N7" s="324"/>
      <c r="O7" s="324"/>
      <c r="P7" s="324"/>
    </row>
    <row r="8" spans="2:16" ht="18" customHeight="1" x14ac:dyDescent="0.25">
      <c r="F8" s="964"/>
      <c r="G8" s="965"/>
      <c r="H8" s="966"/>
      <c r="I8" s="317"/>
      <c r="L8" s="324"/>
      <c r="M8" s="324"/>
      <c r="N8" s="324"/>
      <c r="O8" s="324"/>
      <c r="P8" s="324"/>
    </row>
    <row r="9" spans="2:16" ht="18" customHeight="1" x14ac:dyDescent="0.25">
      <c r="F9" s="964"/>
      <c r="G9" s="965"/>
      <c r="H9" s="966"/>
      <c r="I9" s="317"/>
      <c r="L9" s="324"/>
      <c r="M9" s="324"/>
      <c r="N9" s="324"/>
      <c r="O9" s="324"/>
      <c r="P9" s="324"/>
    </row>
    <row r="10" spans="2:16" ht="18" customHeight="1" x14ac:dyDescent="0.3">
      <c r="B10" s="235"/>
      <c r="F10" s="964"/>
      <c r="G10" s="965"/>
      <c r="H10" s="966"/>
      <c r="I10" s="317"/>
      <c r="L10" s="324"/>
      <c r="M10" s="324"/>
      <c r="N10" s="324"/>
      <c r="O10" s="324"/>
      <c r="P10" s="324"/>
    </row>
    <row r="11" spans="2:16" ht="18" customHeight="1" x14ac:dyDescent="0.25">
      <c r="B11" s="236"/>
      <c r="F11" s="967"/>
      <c r="G11" s="968"/>
      <c r="H11" s="969"/>
      <c r="I11" s="317"/>
    </row>
    <row r="12" spans="2:16" ht="18" hidden="1" customHeight="1" x14ac:dyDescent="0.25">
      <c r="B12" s="237"/>
      <c r="D12" s="15"/>
      <c r="F12" s="672"/>
      <c r="G12" s="672"/>
      <c r="H12" s="672"/>
      <c r="I12" s="317"/>
    </row>
    <row r="13" spans="2:16" ht="18" hidden="1" customHeight="1" x14ac:dyDescent="0.25">
      <c r="D13" s="15"/>
      <c r="F13" s="671"/>
      <c r="G13" s="671"/>
      <c r="H13" s="671"/>
    </row>
    <row r="14" spans="2:16" ht="18" customHeight="1" x14ac:dyDescent="0.25">
      <c r="B14" s="943" t="s">
        <v>1240</v>
      </c>
      <c r="C14" s="943"/>
      <c r="D14" s="15"/>
      <c r="F14" s="673"/>
      <c r="G14" s="673"/>
      <c r="H14" s="673"/>
    </row>
    <row r="15" spans="2:16" ht="42" customHeight="1" x14ac:dyDescent="0.25">
      <c r="B15" s="943"/>
      <c r="C15" s="943"/>
      <c r="D15" s="15"/>
      <c r="E15" s="6"/>
      <c r="F15" s="505" t="s">
        <v>634</v>
      </c>
      <c r="G15" s="505" t="s">
        <v>635</v>
      </c>
      <c r="H15" s="505" t="s">
        <v>636</v>
      </c>
      <c r="I15" s="6"/>
    </row>
    <row r="16" spans="2:16" ht="13" x14ac:dyDescent="0.25">
      <c r="D16" s="15"/>
      <c r="E16" s="7"/>
      <c r="F16" s="395" t="s">
        <v>419</v>
      </c>
      <c r="G16" s="395" t="s">
        <v>420</v>
      </c>
      <c r="H16" s="395" t="s">
        <v>421</v>
      </c>
      <c r="I16" s="7"/>
    </row>
    <row r="17" spans="1:9" ht="36" customHeight="1" x14ac:dyDescent="0.25">
      <c r="A17" s="118"/>
      <c r="B17" s="57" t="s">
        <v>478</v>
      </c>
      <c r="C17" s="58" t="s">
        <v>633</v>
      </c>
      <c r="D17" s="72" t="s">
        <v>0</v>
      </c>
      <c r="E17" s="8"/>
      <c r="F17" s="56" t="s">
        <v>580</v>
      </c>
      <c r="G17" s="3" t="s">
        <v>581</v>
      </c>
      <c r="H17" s="56" t="s">
        <v>587</v>
      </c>
      <c r="I17" s="8"/>
    </row>
    <row r="18" spans="1:9" ht="35.15" customHeight="1" thickBot="1" x14ac:dyDescent="0.35">
      <c r="A18" s="78"/>
      <c r="B18" s="518" t="s">
        <v>815</v>
      </c>
      <c r="C18" s="519"/>
      <c r="D18" s="96" t="s">
        <v>2</v>
      </c>
      <c r="E18" s="5"/>
      <c r="F18" s="318">
        <f>SUM(F19:F66)</f>
        <v>0</v>
      </c>
      <c r="G18" s="238">
        <f>SUM(G19:G66)</f>
        <v>0</v>
      </c>
      <c r="H18" s="318">
        <f>SUM(H19:H66)</f>
        <v>0</v>
      </c>
      <c r="I18" s="5"/>
    </row>
    <row r="19" spans="1:9" ht="16" customHeight="1" thickTop="1" x14ac:dyDescent="0.25">
      <c r="A19" s="78"/>
      <c r="B19" s="520" t="s">
        <v>815</v>
      </c>
      <c r="C19" s="521" t="s">
        <v>896</v>
      </c>
      <c r="D19" s="73" t="s">
        <v>76</v>
      </c>
      <c r="E19" s="5">
        <v>1</v>
      </c>
      <c r="F19" s="296"/>
      <c r="G19" s="10"/>
      <c r="H19" s="296"/>
      <c r="I19" s="5">
        <v>1</v>
      </c>
    </row>
    <row r="20" spans="1:9" ht="16" customHeight="1" x14ac:dyDescent="0.25">
      <c r="A20" s="78"/>
      <c r="B20" s="520" t="s">
        <v>815</v>
      </c>
      <c r="C20" s="521" t="s">
        <v>255</v>
      </c>
      <c r="D20" s="73" t="s">
        <v>77</v>
      </c>
      <c r="E20" s="5">
        <v>2</v>
      </c>
      <c r="F20" s="296"/>
      <c r="G20" s="10"/>
      <c r="H20" s="296"/>
      <c r="I20" s="5">
        <v>2</v>
      </c>
    </row>
    <row r="21" spans="1:9" ht="16" customHeight="1" x14ac:dyDescent="0.25">
      <c r="A21" s="78"/>
      <c r="B21" s="520" t="s">
        <v>815</v>
      </c>
      <c r="C21" s="521" t="s">
        <v>897</v>
      </c>
      <c r="D21" s="73" t="s">
        <v>78</v>
      </c>
      <c r="E21" s="5">
        <v>39</v>
      </c>
      <c r="F21" s="296"/>
      <c r="G21" s="10"/>
      <c r="H21" s="296"/>
      <c r="I21" s="5">
        <v>39</v>
      </c>
    </row>
    <row r="22" spans="1:9" ht="16" customHeight="1" x14ac:dyDescent="0.25">
      <c r="A22" s="78"/>
      <c r="B22" s="520" t="s">
        <v>815</v>
      </c>
      <c r="C22" s="521" t="s">
        <v>898</v>
      </c>
      <c r="D22" s="73" t="s">
        <v>3</v>
      </c>
      <c r="E22" s="5">
        <v>3</v>
      </c>
      <c r="F22" s="296"/>
      <c r="G22" s="10"/>
      <c r="H22" s="296"/>
      <c r="I22" s="5">
        <v>3</v>
      </c>
    </row>
    <row r="23" spans="1:9" ht="16" customHeight="1" x14ac:dyDescent="0.25">
      <c r="A23" s="78"/>
      <c r="B23" s="520" t="s">
        <v>815</v>
      </c>
      <c r="C23" s="521" t="s">
        <v>899</v>
      </c>
      <c r="D23" s="73" t="s">
        <v>79</v>
      </c>
      <c r="E23" s="5">
        <v>44</v>
      </c>
      <c r="F23" s="296"/>
      <c r="G23" s="10"/>
      <c r="H23" s="296"/>
      <c r="I23" s="5">
        <v>44</v>
      </c>
    </row>
    <row r="24" spans="1:9" ht="16" customHeight="1" x14ac:dyDescent="0.25">
      <c r="A24" s="78"/>
      <c r="B24" s="520" t="s">
        <v>815</v>
      </c>
      <c r="C24" s="521" t="s">
        <v>900</v>
      </c>
      <c r="D24" s="73" t="s">
        <v>4</v>
      </c>
      <c r="E24" s="5">
        <v>4</v>
      </c>
      <c r="F24" s="296"/>
      <c r="G24" s="10"/>
      <c r="H24" s="296"/>
      <c r="I24" s="5">
        <v>4</v>
      </c>
    </row>
    <row r="25" spans="1:9" ht="16" customHeight="1" x14ac:dyDescent="0.25">
      <c r="A25" s="78"/>
      <c r="B25" s="520" t="s">
        <v>815</v>
      </c>
      <c r="C25" s="521" t="s">
        <v>901</v>
      </c>
      <c r="D25" s="73" t="s">
        <v>6</v>
      </c>
      <c r="E25" s="5">
        <v>6</v>
      </c>
      <c r="F25" s="296"/>
      <c r="G25" s="10"/>
      <c r="H25" s="296"/>
      <c r="I25" s="5">
        <v>6</v>
      </c>
    </row>
    <row r="26" spans="1:9" ht="16" customHeight="1" x14ac:dyDescent="0.25">
      <c r="A26" s="78"/>
      <c r="B26" s="520" t="s">
        <v>815</v>
      </c>
      <c r="C26" s="521" t="s">
        <v>902</v>
      </c>
      <c r="D26" s="92" t="s">
        <v>7</v>
      </c>
      <c r="E26" s="5">
        <v>5</v>
      </c>
      <c r="F26" s="296"/>
      <c r="G26" s="10"/>
      <c r="H26" s="296"/>
      <c r="I26" s="5">
        <v>5</v>
      </c>
    </row>
    <row r="27" spans="1:9" ht="16" customHeight="1" x14ac:dyDescent="0.25">
      <c r="A27" s="78"/>
      <c r="B27" s="520" t="s">
        <v>815</v>
      </c>
      <c r="C27" s="521" t="s">
        <v>903</v>
      </c>
      <c r="D27" s="73" t="s">
        <v>8</v>
      </c>
      <c r="E27" s="5">
        <v>27</v>
      </c>
      <c r="F27" s="296"/>
      <c r="G27" s="10"/>
      <c r="H27" s="296"/>
      <c r="I27" s="5">
        <v>27</v>
      </c>
    </row>
    <row r="28" spans="1:9" ht="16" customHeight="1" x14ac:dyDescent="0.25">
      <c r="A28" s="78"/>
      <c r="B28" s="520" t="s">
        <v>815</v>
      </c>
      <c r="C28" s="521" t="s">
        <v>904</v>
      </c>
      <c r="D28" s="73" t="s">
        <v>80</v>
      </c>
      <c r="E28" s="5">
        <v>50</v>
      </c>
      <c r="F28" s="296"/>
      <c r="G28" s="10"/>
      <c r="H28" s="296"/>
      <c r="I28" s="5">
        <v>50</v>
      </c>
    </row>
    <row r="29" spans="1:9" ht="16" customHeight="1" x14ac:dyDescent="0.25">
      <c r="A29" s="78"/>
      <c r="B29" s="520" t="s">
        <v>815</v>
      </c>
      <c r="C29" s="521" t="s">
        <v>905</v>
      </c>
      <c r="D29" s="92" t="s">
        <v>27</v>
      </c>
      <c r="E29" s="5">
        <v>7</v>
      </c>
      <c r="F29" s="296"/>
      <c r="G29" s="10"/>
      <c r="H29" s="296"/>
      <c r="I29" s="5">
        <v>7</v>
      </c>
    </row>
    <row r="30" spans="1:9" ht="16" customHeight="1" x14ac:dyDescent="0.25">
      <c r="A30" s="78"/>
      <c r="B30" s="520" t="s">
        <v>815</v>
      </c>
      <c r="C30" s="521" t="s">
        <v>906</v>
      </c>
      <c r="D30" s="92" t="s">
        <v>12</v>
      </c>
      <c r="E30" s="5">
        <v>8</v>
      </c>
      <c r="F30" s="296"/>
      <c r="G30" s="10"/>
      <c r="H30" s="296"/>
      <c r="I30" s="5">
        <v>8</v>
      </c>
    </row>
    <row r="31" spans="1:9" ht="16" customHeight="1" x14ac:dyDescent="0.25">
      <c r="A31" s="78"/>
      <c r="B31" s="520" t="s">
        <v>815</v>
      </c>
      <c r="C31" s="521" t="s">
        <v>264</v>
      </c>
      <c r="D31" s="73" t="s">
        <v>81</v>
      </c>
      <c r="E31" s="5">
        <v>9</v>
      </c>
      <c r="F31" s="296"/>
      <c r="G31" s="10"/>
      <c r="H31" s="296"/>
      <c r="I31" s="5">
        <v>9</v>
      </c>
    </row>
    <row r="32" spans="1:9" ht="16" customHeight="1" x14ac:dyDescent="0.25">
      <c r="A32" s="78"/>
      <c r="B32" s="520" t="s">
        <v>815</v>
      </c>
      <c r="C32" s="521" t="s">
        <v>907</v>
      </c>
      <c r="D32" s="73" t="s">
        <v>10</v>
      </c>
      <c r="E32" s="5">
        <v>10</v>
      </c>
      <c r="F32" s="296"/>
      <c r="G32" s="10"/>
      <c r="H32" s="296"/>
      <c r="I32" s="5">
        <v>10</v>
      </c>
    </row>
    <row r="33" spans="1:9" ht="16" customHeight="1" x14ac:dyDescent="0.25">
      <c r="A33" s="78"/>
      <c r="B33" s="520" t="s">
        <v>815</v>
      </c>
      <c r="C33" s="521" t="s">
        <v>263</v>
      </c>
      <c r="D33" s="73" t="s">
        <v>82</v>
      </c>
      <c r="E33" s="5">
        <v>228</v>
      </c>
      <c r="F33" s="296"/>
      <c r="G33" s="10"/>
      <c r="H33" s="296"/>
      <c r="I33" s="5">
        <v>228</v>
      </c>
    </row>
    <row r="34" spans="1:9" ht="16" customHeight="1" x14ac:dyDescent="0.25">
      <c r="A34" s="78"/>
      <c r="B34" s="520" t="s">
        <v>815</v>
      </c>
      <c r="C34" s="521" t="s">
        <v>908</v>
      </c>
      <c r="D34" s="73" t="s">
        <v>83</v>
      </c>
      <c r="E34" s="5">
        <v>34</v>
      </c>
      <c r="F34" s="296"/>
      <c r="G34" s="10"/>
      <c r="H34" s="296"/>
      <c r="I34" s="5">
        <v>34</v>
      </c>
    </row>
    <row r="35" spans="1:9" ht="16" customHeight="1" x14ac:dyDescent="0.25">
      <c r="A35" s="78"/>
      <c r="B35" s="520" t="s">
        <v>815</v>
      </c>
      <c r="C35" s="521" t="s">
        <v>909</v>
      </c>
      <c r="D35" s="73" t="s">
        <v>84</v>
      </c>
      <c r="E35" s="5">
        <v>230</v>
      </c>
      <c r="F35" s="296"/>
      <c r="G35" s="10"/>
      <c r="H35" s="296"/>
      <c r="I35" s="5">
        <v>230</v>
      </c>
    </row>
    <row r="36" spans="1:9" ht="16" customHeight="1" x14ac:dyDescent="0.25">
      <c r="A36" s="78"/>
      <c r="B36" s="520" t="s">
        <v>815</v>
      </c>
      <c r="C36" s="522" t="s">
        <v>910</v>
      </c>
      <c r="D36" s="73" t="s">
        <v>9</v>
      </c>
      <c r="E36" s="5">
        <v>11</v>
      </c>
      <c r="F36" s="296"/>
      <c r="G36" s="10"/>
      <c r="H36" s="296"/>
      <c r="I36" s="5">
        <v>11</v>
      </c>
    </row>
    <row r="37" spans="1:9" ht="16" customHeight="1" x14ac:dyDescent="0.25">
      <c r="A37" s="78"/>
      <c r="B37" s="520" t="s">
        <v>815</v>
      </c>
      <c r="C37" s="522" t="s">
        <v>911</v>
      </c>
      <c r="D37" s="73" t="s">
        <v>30</v>
      </c>
      <c r="E37" s="5">
        <v>12</v>
      </c>
      <c r="F37" s="296"/>
      <c r="G37" s="10"/>
      <c r="H37" s="296"/>
      <c r="I37" s="5">
        <v>12</v>
      </c>
    </row>
    <row r="38" spans="1:9" ht="16" customHeight="1" x14ac:dyDescent="0.25">
      <c r="A38" s="78"/>
      <c r="B38" s="520" t="s">
        <v>815</v>
      </c>
      <c r="C38" s="522" t="s">
        <v>912</v>
      </c>
      <c r="D38" s="92" t="s">
        <v>13</v>
      </c>
      <c r="E38" s="5">
        <v>13</v>
      </c>
      <c r="F38" s="296"/>
      <c r="G38" s="10"/>
      <c r="H38" s="296"/>
      <c r="I38" s="5">
        <v>13</v>
      </c>
    </row>
    <row r="39" spans="1:9" ht="16" customHeight="1" x14ac:dyDescent="0.25">
      <c r="A39" s="78"/>
      <c r="B39" s="520" t="s">
        <v>815</v>
      </c>
      <c r="C39" s="522" t="s">
        <v>265</v>
      </c>
      <c r="D39" s="73" t="s">
        <v>85</v>
      </c>
      <c r="E39" s="5">
        <v>229</v>
      </c>
      <c r="F39" s="296"/>
      <c r="G39" s="10"/>
      <c r="H39" s="296"/>
      <c r="I39" s="5">
        <v>229</v>
      </c>
    </row>
    <row r="40" spans="1:9" ht="16" customHeight="1" x14ac:dyDescent="0.25">
      <c r="A40" s="78"/>
      <c r="B40" s="520" t="s">
        <v>815</v>
      </c>
      <c r="C40" s="522" t="s">
        <v>913</v>
      </c>
      <c r="D40" s="73" t="s">
        <v>32</v>
      </c>
      <c r="E40" s="5">
        <v>45</v>
      </c>
      <c r="F40" s="296"/>
      <c r="G40" s="10"/>
      <c r="H40" s="296"/>
      <c r="I40" s="5">
        <v>45</v>
      </c>
    </row>
    <row r="41" spans="1:9" ht="16" customHeight="1" x14ac:dyDescent="0.25">
      <c r="A41" s="78"/>
      <c r="B41" s="520" t="s">
        <v>815</v>
      </c>
      <c r="C41" s="522" t="s">
        <v>914</v>
      </c>
      <c r="D41" s="73" t="s">
        <v>15</v>
      </c>
      <c r="E41" s="5">
        <v>28</v>
      </c>
      <c r="F41" s="296"/>
      <c r="G41" s="10"/>
      <c r="H41" s="296"/>
      <c r="I41" s="5">
        <v>28</v>
      </c>
    </row>
    <row r="42" spans="1:9" ht="16" customHeight="1" x14ac:dyDescent="0.25">
      <c r="A42" s="78"/>
      <c r="B42" s="520" t="s">
        <v>815</v>
      </c>
      <c r="C42" s="522" t="s">
        <v>915</v>
      </c>
      <c r="D42" s="73" t="s">
        <v>16</v>
      </c>
      <c r="E42" s="5">
        <v>29</v>
      </c>
      <c r="F42" s="296"/>
      <c r="G42" s="10"/>
      <c r="H42" s="296"/>
      <c r="I42" s="5">
        <v>29</v>
      </c>
    </row>
    <row r="43" spans="1:9" ht="16" customHeight="1" x14ac:dyDescent="0.25">
      <c r="A43" s="78"/>
      <c r="B43" s="520" t="s">
        <v>815</v>
      </c>
      <c r="C43" s="522" t="s">
        <v>916</v>
      </c>
      <c r="D43" s="73" t="s">
        <v>17</v>
      </c>
      <c r="E43" s="5">
        <v>15</v>
      </c>
      <c r="F43" s="296"/>
      <c r="G43" s="10"/>
      <c r="H43" s="296"/>
      <c r="I43" s="5">
        <v>15</v>
      </c>
    </row>
    <row r="44" spans="1:9" ht="16" customHeight="1" x14ac:dyDescent="0.25">
      <c r="A44" s="78"/>
      <c r="B44" s="520" t="s">
        <v>815</v>
      </c>
      <c r="C44" s="522" t="s">
        <v>273</v>
      </c>
      <c r="D44" s="92" t="s">
        <v>19</v>
      </c>
      <c r="E44" s="5">
        <v>16</v>
      </c>
      <c r="F44" s="296"/>
      <c r="G44" s="10"/>
      <c r="H44" s="296"/>
      <c r="I44" s="5">
        <v>16</v>
      </c>
    </row>
    <row r="45" spans="1:9" ht="16" customHeight="1" x14ac:dyDescent="0.25">
      <c r="A45" s="78"/>
      <c r="B45" s="520" t="s">
        <v>815</v>
      </c>
      <c r="C45" s="522" t="s">
        <v>1097</v>
      </c>
      <c r="D45" s="73" t="s">
        <v>86</v>
      </c>
      <c r="E45" s="5">
        <v>47</v>
      </c>
      <c r="F45" s="296"/>
      <c r="G45" s="10"/>
      <c r="H45" s="296"/>
      <c r="I45" s="5">
        <v>47</v>
      </c>
    </row>
    <row r="46" spans="1:9" ht="16" customHeight="1" x14ac:dyDescent="0.25">
      <c r="A46" s="78"/>
      <c r="B46" s="520" t="s">
        <v>815</v>
      </c>
      <c r="C46" s="522" t="s">
        <v>917</v>
      </c>
      <c r="D46" s="73" t="s">
        <v>87</v>
      </c>
      <c r="E46" s="5">
        <v>41</v>
      </c>
      <c r="F46" s="296"/>
      <c r="G46" s="10"/>
      <c r="H46" s="296"/>
      <c r="I46" s="5">
        <v>41</v>
      </c>
    </row>
    <row r="47" spans="1:9" ht="16" customHeight="1" x14ac:dyDescent="0.25">
      <c r="A47" s="78"/>
      <c r="B47" s="520" t="s">
        <v>815</v>
      </c>
      <c r="C47" s="522" t="s">
        <v>283</v>
      </c>
      <c r="D47" s="73" t="s">
        <v>88</v>
      </c>
      <c r="E47" s="5">
        <v>236</v>
      </c>
      <c r="F47" s="296"/>
      <c r="G47" s="10"/>
      <c r="H47" s="296"/>
      <c r="I47" s="5">
        <v>236</v>
      </c>
    </row>
    <row r="48" spans="1:9" ht="16" customHeight="1" x14ac:dyDescent="0.25">
      <c r="A48" s="78"/>
      <c r="B48" s="520" t="s">
        <v>815</v>
      </c>
      <c r="C48" s="522" t="s">
        <v>918</v>
      </c>
      <c r="D48" s="73" t="s">
        <v>20</v>
      </c>
      <c r="E48" s="5">
        <v>18</v>
      </c>
      <c r="F48" s="296"/>
      <c r="G48" s="10"/>
      <c r="H48" s="296"/>
      <c r="I48" s="5">
        <v>18</v>
      </c>
    </row>
    <row r="49" spans="1:9" ht="16" customHeight="1" x14ac:dyDescent="0.25">
      <c r="A49" s="78"/>
      <c r="B49" s="520" t="s">
        <v>815</v>
      </c>
      <c r="C49" s="522" t="s">
        <v>919</v>
      </c>
      <c r="D49" s="92" t="s">
        <v>31</v>
      </c>
      <c r="E49" s="5">
        <v>19</v>
      </c>
      <c r="F49" s="296"/>
      <c r="G49" s="10"/>
      <c r="H49" s="296"/>
      <c r="I49" s="5">
        <v>19</v>
      </c>
    </row>
    <row r="50" spans="1:9" ht="16" customHeight="1" x14ac:dyDescent="0.25">
      <c r="A50" s="78"/>
      <c r="B50" s="520" t="s">
        <v>815</v>
      </c>
      <c r="C50" s="522" t="s">
        <v>920</v>
      </c>
      <c r="D50" s="73" t="s">
        <v>21</v>
      </c>
      <c r="E50" s="5">
        <v>20</v>
      </c>
      <c r="F50" s="296"/>
      <c r="G50" s="10"/>
      <c r="H50" s="296"/>
      <c r="I50" s="5">
        <v>20</v>
      </c>
    </row>
    <row r="51" spans="1:9" ht="16" customHeight="1" x14ac:dyDescent="0.25">
      <c r="A51" s="78"/>
      <c r="B51" s="520" t="s">
        <v>815</v>
      </c>
      <c r="C51" s="522" t="s">
        <v>921</v>
      </c>
      <c r="D51" s="73" t="s">
        <v>22</v>
      </c>
      <c r="E51" s="5">
        <v>21</v>
      </c>
      <c r="F51" s="296"/>
      <c r="G51" s="10"/>
      <c r="H51" s="296"/>
      <c r="I51" s="5">
        <v>21</v>
      </c>
    </row>
    <row r="52" spans="1:9" ht="16" customHeight="1" x14ac:dyDescent="0.25">
      <c r="A52" s="78"/>
      <c r="B52" s="520" t="s">
        <v>815</v>
      </c>
      <c r="C52" s="522" t="s">
        <v>274</v>
      </c>
      <c r="D52" s="92" t="s">
        <v>23</v>
      </c>
      <c r="E52" s="5">
        <v>22</v>
      </c>
      <c r="F52" s="296"/>
      <c r="G52" s="10"/>
      <c r="H52" s="296"/>
      <c r="I52" s="5">
        <v>22</v>
      </c>
    </row>
    <row r="53" spans="1:9" ht="16" customHeight="1" x14ac:dyDescent="0.25">
      <c r="A53" s="78"/>
      <c r="B53" s="520" t="s">
        <v>815</v>
      </c>
      <c r="C53" s="522" t="s">
        <v>922</v>
      </c>
      <c r="D53" s="73" t="s">
        <v>24</v>
      </c>
      <c r="E53" s="5">
        <v>23</v>
      </c>
      <c r="F53" s="296"/>
      <c r="G53" s="10"/>
      <c r="H53" s="296"/>
      <c r="I53" s="5">
        <v>23</v>
      </c>
    </row>
    <row r="54" spans="1:9" ht="16" customHeight="1" x14ac:dyDescent="0.25">
      <c r="A54" s="78"/>
      <c r="B54" s="520" t="s">
        <v>815</v>
      </c>
      <c r="C54" s="522" t="s">
        <v>1098</v>
      </c>
      <c r="D54" s="73" t="s">
        <v>33</v>
      </c>
      <c r="E54" s="5">
        <v>42</v>
      </c>
      <c r="F54" s="296"/>
      <c r="G54" s="10"/>
      <c r="H54" s="296"/>
      <c r="I54" s="5">
        <v>42</v>
      </c>
    </row>
    <row r="55" spans="1:9" ht="16" customHeight="1" x14ac:dyDescent="0.25">
      <c r="A55" s="78"/>
      <c r="B55" s="520" t="s">
        <v>815</v>
      </c>
      <c r="C55" s="522" t="s">
        <v>284</v>
      </c>
      <c r="D55" s="73" t="s">
        <v>90</v>
      </c>
      <c r="E55" s="5">
        <v>24</v>
      </c>
      <c r="F55" s="296"/>
      <c r="G55" s="10"/>
      <c r="H55" s="296"/>
      <c r="I55" s="5">
        <v>24</v>
      </c>
    </row>
    <row r="56" spans="1:9" ht="16" customHeight="1" x14ac:dyDescent="0.25">
      <c r="A56" s="78"/>
      <c r="B56" s="520" t="s">
        <v>815</v>
      </c>
      <c r="C56" s="522" t="s">
        <v>923</v>
      </c>
      <c r="D56" s="73" t="s">
        <v>28</v>
      </c>
      <c r="E56" s="5">
        <v>25</v>
      </c>
      <c r="F56" s="296"/>
      <c r="G56" s="10"/>
      <c r="H56" s="296"/>
      <c r="I56" s="5">
        <v>25</v>
      </c>
    </row>
    <row r="57" spans="1:9" ht="16" customHeight="1" x14ac:dyDescent="0.25">
      <c r="A57" s="78"/>
      <c r="B57" s="520" t="s">
        <v>815</v>
      </c>
      <c r="C57" s="522" t="s">
        <v>924</v>
      </c>
      <c r="D57" s="73" t="s">
        <v>89</v>
      </c>
      <c r="E57" s="5">
        <v>48</v>
      </c>
      <c r="F57" s="296"/>
      <c r="G57" s="10"/>
      <c r="H57" s="296"/>
      <c r="I57" s="5">
        <v>48</v>
      </c>
    </row>
    <row r="58" spans="1:9" ht="16" customHeight="1" x14ac:dyDescent="0.25">
      <c r="A58" s="78"/>
      <c r="B58" s="520" t="s">
        <v>815</v>
      </c>
      <c r="C58" s="522" t="s">
        <v>925</v>
      </c>
      <c r="D58" s="73" t="s">
        <v>26</v>
      </c>
      <c r="E58" s="5">
        <v>49</v>
      </c>
      <c r="F58" s="296"/>
      <c r="G58" s="10"/>
      <c r="H58" s="296"/>
      <c r="I58" s="5">
        <v>49</v>
      </c>
    </row>
    <row r="59" spans="1:9" ht="16" customHeight="1" x14ac:dyDescent="0.25">
      <c r="A59" s="78"/>
      <c r="B59" s="520" t="s">
        <v>815</v>
      </c>
      <c r="C59" s="522" t="s">
        <v>926</v>
      </c>
      <c r="D59" s="73" t="s">
        <v>25</v>
      </c>
      <c r="E59" s="5">
        <v>46</v>
      </c>
      <c r="F59" s="296"/>
      <c r="G59" s="10"/>
      <c r="H59" s="296"/>
      <c r="I59" s="5">
        <v>46</v>
      </c>
    </row>
    <row r="60" spans="1:9" ht="16" customHeight="1" x14ac:dyDescent="0.25">
      <c r="A60" s="78"/>
      <c r="B60" s="520" t="s">
        <v>815</v>
      </c>
      <c r="C60" s="522" t="s">
        <v>927</v>
      </c>
      <c r="D60" s="92" t="s">
        <v>11</v>
      </c>
      <c r="E60" s="5">
        <v>30</v>
      </c>
      <c r="F60" s="296"/>
      <c r="G60" s="10"/>
      <c r="H60" s="296"/>
      <c r="I60" s="5">
        <v>30</v>
      </c>
    </row>
    <row r="61" spans="1:9" ht="16" customHeight="1" x14ac:dyDescent="0.25">
      <c r="A61" s="78"/>
      <c r="B61" s="520" t="s">
        <v>815</v>
      </c>
      <c r="C61" s="522" t="s">
        <v>1096</v>
      </c>
      <c r="D61" s="73" t="s">
        <v>5</v>
      </c>
      <c r="E61" s="5">
        <v>31</v>
      </c>
      <c r="F61" s="296"/>
      <c r="G61" s="10"/>
      <c r="H61" s="296"/>
      <c r="I61" s="5">
        <v>31</v>
      </c>
    </row>
    <row r="62" spans="1:9" ht="16" customHeight="1" x14ac:dyDescent="0.25">
      <c r="A62" s="78"/>
      <c r="B62" s="520" t="s">
        <v>815</v>
      </c>
      <c r="C62" s="522" t="s">
        <v>928</v>
      </c>
      <c r="D62" s="73" t="s">
        <v>34</v>
      </c>
      <c r="E62" s="5">
        <v>32</v>
      </c>
      <c r="F62" s="296"/>
      <c r="G62" s="10"/>
      <c r="H62" s="296"/>
      <c r="I62" s="5">
        <v>32</v>
      </c>
    </row>
    <row r="63" spans="1:9" ht="16" customHeight="1" x14ac:dyDescent="0.25">
      <c r="A63" s="78"/>
      <c r="B63" s="520" t="s">
        <v>815</v>
      </c>
      <c r="C63" s="522" t="s">
        <v>285</v>
      </c>
      <c r="D63" s="73" t="s">
        <v>91</v>
      </c>
      <c r="E63" s="5">
        <v>43</v>
      </c>
      <c r="F63" s="296"/>
      <c r="G63" s="10"/>
      <c r="H63" s="296"/>
      <c r="I63" s="5">
        <v>43</v>
      </c>
    </row>
    <row r="64" spans="1:9" ht="16" customHeight="1" x14ac:dyDescent="0.25">
      <c r="A64" s="78"/>
      <c r="B64" s="520" t="s">
        <v>815</v>
      </c>
      <c r="C64" s="522" t="s">
        <v>929</v>
      </c>
      <c r="D64" s="73" t="s">
        <v>18</v>
      </c>
      <c r="E64" s="5">
        <v>33</v>
      </c>
      <c r="F64" s="296"/>
      <c r="G64" s="10"/>
      <c r="H64" s="296"/>
      <c r="I64" s="5">
        <v>33</v>
      </c>
    </row>
    <row r="65" spans="1:9" ht="16" customHeight="1" x14ac:dyDescent="0.25">
      <c r="A65" s="78"/>
      <c r="B65" s="520" t="s">
        <v>815</v>
      </c>
      <c r="C65" s="522" t="s">
        <v>930</v>
      </c>
      <c r="D65" s="92" t="s">
        <v>29</v>
      </c>
      <c r="E65" s="5">
        <v>35</v>
      </c>
      <c r="F65" s="296"/>
      <c r="G65" s="10"/>
      <c r="H65" s="296"/>
      <c r="I65" s="5">
        <v>35</v>
      </c>
    </row>
    <row r="66" spans="1:9" ht="16" customHeight="1" x14ac:dyDescent="0.25">
      <c r="A66" s="78"/>
      <c r="B66" s="520" t="s">
        <v>815</v>
      </c>
      <c r="C66" s="522" t="s">
        <v>931</v>
      </c>
      <c r="D66" s="73" t="s">
        <v>14</v>
      </c>
      <c r="E66" s="5">
        <v>36</v>
      </c>
      <c r="F66" s="296"/>
      <c r="G66" s="10"/>
      <c r="H66" s="296"/>
      <c r="I66" s="5">
        <v>36</v>
      </c>
    </row>
    <row r="67" spans="1:9" ht="35.15" customHeight="1" thickBot="1" x14ac:dyDescent="0.35">
      <c r="A67" s="78"/>
      <c r="B67" s="523" t="s">
        <v>823</v>
      </c>
      <c r="C67" s="524"/>
      <c r="D67" s="97" t="s">
        <v>44</v>
      </c>
      <c r="E67" s="9"/>
      <c r="F67" s="318">
        <f>SUM(F68,F74)</f>
        <v>0</v>
      </c>
      <c r="G67" s="238">
        <f>SUM(G68,G74)</f>
        <v>0</v>
      </c>
      <c r="H67" s="318">
        <f>SUM(H68,H74)</f>
        <v>0</v>
      </c>
      <c r="I67" s="9"/>
    </row>
    <row r="68" spans="1:9" ht="35.15" customHeight="1" thickTop="1" thickBot="1" x14ac:dyDescent="0.35">
      <c r="A68" s="78"/>
      <c r="B68" s="525" t="s">
        <v>932</v>
      </c>
      <c r="C68" s="526"/>
      <c r="D68" s="98" t="s">
        <v>422</v>
      </c>
      <c r="E68" s="5"/>
      <c r="F68" s="318">
        <f>SUM(F69:F73)</f>
        <v>0</v>
      </c>
      <c r="G68" s="238">
        <f>SUM(G69:G73)</f>
        <v>0</v>
      </c>
      <c r="H68" s="318">
        <f>SUM(H69:H73)</f>
        <v>0</v>
      </c>
      <c r="I68" s="5"/>
    </row>
    <row r="69" spans="1:9" ht="16" customHeight="1" thickTop="1" x14ac:dyDescent="0.25">
      <c r="A69" s="78"/>
      <c r="B69" s="520" t="s">
        <v>932</v>
      </c>
      <c r="C69" s="521" t="s">
        <v>933</v>
      </c>
      <c r="D69" s="73" t="s">
        <v>35</v>
      </c>
      <c r="E69" s="5">
        <v>103</v>
      </c>
      <c r="F69" s="296"/>
      <c r="G69" s="10"/>
      <c r="H69" s="296"/>
      <c r="I69" s="5">
        <v>103</v>
      </c>
    </row>
    <row r="70" spans="1:9" ht="16" customHeight="1" x14ac:dyDescent="0.25">
      <c r="A70" s="78"/>
      <c r="B70" s="520" t="s">
        <v>932</v>
      </c>
      <c r="C70" s="521" t="s">
        <v>934</v>
      </c>
      <c r="D70" s="73" t="s">
        <v>92</v>
      </c>
      <c r="E70" s="5">
        <v>104</v>
      </c>
      <c r="F70" s="296"/>
      <c r="G70" s="10"/>
      <c r="H70" s="296"/>
      <c r="I70" s="5">
        <v>104</v>
      </c>
    </row>
    <row r="71" spans="1:9" ht="16" customHeight="1" x14ac:dyDescent="0.25">
      <c r="A71" s="78"/>
      <c r="B71" s="520" t="s">
        <v>932</v>
      </c>
      <c r="C71" s="521" t="s">
        <v>935</v>
      </c>
      <c r="D71" s="73" t="s">
        <v>93</v>
      </c>
      <c r="E71" s="5">
        <v>126</v>
      </c>
      <c r="F71" s="296"/>
      <c r="G71" s="10"/>
      <c r="H71" s="296"/>
      <c r="I71" s="5">
        <v>126</v>
      </c>
    </row>
    <row r="72" spans="1:9" ht="16" customHeight="1" x14ac:dyDescent="0.25">
      <c r="A72" s="78"/>
      <c r="B72" s="520" t="s">
        <v>932</v>
      </c>
      <c r="C72" s="521" t="s">
        <v>936</v>
      </c>
      <c r="D72" s="92" t="s">
        <v>36</v>
      </c>
      <c r="E72" s="5">
        <v>130</v>
      </c>
      <c r="F72" s="296"/>
      <c r="G72" s="10"/>
      <c r="H72" s="296"/>
      <c r="I72" s="5">
        <v>130</v>
      </c>
    </row>
    <row r="73" spans="1:9" ht="16" customHeight="1" x14ac:dyDescent="0.25">
      <c r="A73" s="78"/>
      <c r="B73" s="520" t="s">
        <v>932</v>
      </c>
      <c r="C73" s="522" t="s">
        <v>937</v>
      </c>
      <c r="D73" s="73" t="s">
        <v>94</v>
      </c>
      <c r="E73" s="5">
        <v>153</v>
      </c>
      <c r="F73" s="296"/>
      <c r="G73" s="10"/>
      <c r="H73" s="296"/>
      <c r="I73" s="5">
        <v>153</v>
      </c>
    </row>
    <row r="74" spans="1:9" ht="35.15" customHeight="1" thickBot="1" x14ac:dyDescent="0.35">
      <c r="A74" s="78"/>
      <c r="B74" s="527" t="s">
        <v>938</v>
      </c>
      <c r="C74" s="526"/>
      <c r="D74" s="149" t="s">
        <v>53</v>
      </c>
      <c r="E74" s="74"/>
      <c r="F74" s="318">
        <f>SUM(F75:F125)</f>
        <v>0</v>
      </c>
      <c r="G74" s="238">
        <f>SUM(G75:G125)</f>
        <v>0</v>
      </c>
      <c r="H74" s="318">
        <f>SUM(H75:H125)</f>
        <v>0</v>
      </c>
      <c r="I74" s="74"/>
    </row>
    <row r="75" spans="1:9" ht="16" customHeight="1" thickTop="1" x14ac:dyDescent="0.25">
      <c r="A75" s="78"/>
      <c r="B75" s="520" t="s">
        <v>938</v>
      </c>
      <c r="C75" s="522" t="s">
        <v>362</v>
      </c>
      <c r="D75" s="92" t="s">
        <v>95</v>
      </c>
      <c r="E75" s="5">
        <v>105</v>
      </c>
      <c r="F75" s="296"/>
      <c r="G75" s="10"/>
      <c r="H75" s="296"/>
      <c r="I75" s="5">
        <v>105</v>
      </c>
    </row>
    <row r="76" spans="1:9" ht="16" customHeight="1" x14ac:dyDescent="0.25">
      <c r="A76" s="78"/>
      <c r="B76" s="520" t="s">
        <v>938</v>
      </c>
      <c r="C76" s="522" t="s">
        <v>939</v>
      </c>
      <c r="D76" s="73" t="s">
        <v>110</v>
      </c>
      <c r="E76" s="5">
        <v>106</v>
      </c>
      <c r="F76" s="296"/>
      <c r="G76" s="10"/>
      <c r="H76" s="296"/>
      <c r="I76" s="5">
        <v>106</v>
      </c>
    </row>
    <row r="77" spans="1:9" ht="16" customHeight="1" x14ac:dyDescent="0.25">
      <c r="A77" s="78"/>
      <c r="B77" s="520" t="s">
        <v>938</v>
      </c>
      <c r="C77" s="522" t="s">
        <v>940</v>
      </c>
      <c r="D77" s="73" t="s">
        <v>112</v>
      </c>
      <c r="E77" s="5">
        <v>107</v>
      </c>
      <c r="F77" s="296"/>
      <c r="G77" s="10"/>
      <c r="H77" s="296"/>
      <c r="I77" s="5">
        <v>107</v>
      </c>
    </row>
    <row r="78" spans="1:9" ht="16" customHeight="1" x14ac:dyDescent="0.25">
      <c r="A78" s="78"/>
      <c r="B78" s="520" t="s">
        <v>938</v>
      </c>
      <c r="C78" s="522" t="s">
        <v>286</v>
      </c>
      <c r="D78" s="73" t="s">
        <v>96</v>
      </c>
      <c r="E78" s="5">
        <v>108</v>
      </c>
      <c r="F78" s="296"/>
      <c r="G78" s="10"/>
      <c r="H78" s="296"/>
      <c r="I78" s="5">
        <v>108</v>
      </c>
    </row>
    <row r="79" spans="1:9" ht="16" customHeight="1" x14ac:dyDescent="0.25">
      <c r="A79" s="78"/>
      <c r="B79" s="520" t="s">
        <v>938</v>
      </c>
      <c r="C79" s="522" t="s">
        <v>941</v>
      </c>
      <c r="D79" s="73" t="s">
        <v>97</v>
      </c>
      <c r="E79" s="5">
        <v>109</v>
      </c>
      <c r="F79" s="296"/>
      <c r="G79" s="10"/>
      <c r="H79" s="296"/>
      <c r="I79" s="5">
        <v>109</v>
      </c>
    </row>
    <row r="80" spans="1:9" ht="16" customHeight="1" x14ac:dyDescent="0.25">
      <c r="A80" s="78"/>
      <c r="B80" s="520" t="s">
        <v>938</v>
      </c>
      <c r="C80" s="522" t="s">
        <v>942</v>
      </c>
      <c r="D80" s="92" t="s">
        <v>98</v>
      </c>
      <c r="E80" s="5">
        <v>175</v>
      </c>
      <c r="F80" s="296"/>
      <c r="G80" s="10"/>
      <c r="H80" s="296"/>
      <c r="I80" s="5">
        <v>175</v>
      </c>
    </row>
    <row r="81" spans="1:9" ht="16" customHeight="1" x14ac:dyDescent="0.25">
      <c r="A81" s="78"/>
      <c r="B81" s="520" t="s">
        <v>938</v>
      </c>
      <c r="C81" s="522" t="s">
        <v>287</v>
      </c>
      <c r="D81" s="73" t="s">
        <v>99</v>
      </c>
      <c r="E81" s="5">
        <v>110</v>
      </c>
      <c r="F81" s="296"/>
      <c r="G81" s="10"/>
      <c r="H81" s="296"/>
      <c r="I81" s="5">
        <v>110</v>
      </c>
    </row>
    <row r="82" spans="1:9" ht="16" customHeight="1" x14ac:dyDescent="0.25">
      <c r="A82" s="78"/>
      <c r="B82" s="520" t="s">
        <v>938</v>
      </c>
      <c r="C82" s="522" t="s">
        <v>288</v>
      </c>
      <c r="D82" s="73" t="s">
        <v>100</v>
      </c>
      <c r="E82" s="5">
        <v>111</v>
      </c>
      <c r="F82" s="296"/>
      <c r="G82" s="10"/>
      <c r="H82" s="296"/>
      <c r="I82" s="5">
        <v>111</v>
      </c>
    </row>
    <row r="83" spans="1:9" ht="16" customHeight="1" x14ac:dyDescent="0.25">
      <c r="A83" s="78"/>
      <c r="B83" s="520" t="s">
        <v>938</v>
      </c>
      <c r="C83" s="522" t="s">
        <v>384</v>
      </c>
      <c r="D83" s="73" t="s">
        <v>107</v>
      </c>
      <c r="E83" s="5">
        <v>113</v>
      </c>
      <c r="F83" s="296"/>
      <c r="G83" s="10"/>
      <c r="H83" s="296"/>
      <c r="I83" s="5">
        <v>113</v>
      </c>
    </row>
    <row r="84" spans="1:9" ht="16" customHeight="1" x14ac:dyDescent="0.25">
      <c r="A84" s="78"/>
      <c r="B84" s="520" t="s">
        <v>938</v>
      </c>
      <c r="C84" s="522" t="s">
        <v>943</v>
      </c>
      <c r="D84" s="73" t="s">
        <v>109</v>
      </c>
      <c r="E84" s="5">
        <v>112</v>
      </c>
      <c r="F84" s="296"/>
      <c r="G84" s="10"/>
      <c r="H84" s="296"/>
      <c r="I84" s="5">
        <v>112</v>
      </c>
    </row>
    <row r="85" spans="1:9" ht="16" customHeight="1" x14ac:dyDescent="0.25">
      <c r="A85" s="78"/>
      <c r="B85" s="520" t="s">
        <v>938</v>
      </c>
      <c r="C85" s="522" t="s">
        <v>289</v>
      </c>
      <c r="D85" s="73" t="s">
        <v>111</v>
      </c>
      <c r="E85" s="5">
        <v>102</v>
      </c>
      <c r="F85" s="296"/>
      <c r="G85" s="10"/>
      <c r="H85" s="296"/>
      <c r="I85" s="5">
        <v>102</v>
      </c>
    </row>
    <row r="86" spans="1:9" ht="16" customHeight="1" x14ac:dyDescent="0.25">
      <c r="A86" s="78"/>
      <c r="B86" s="520" t="s">
        <v>938</v>
      </c>
      <c r="C86" s="522" t="s">
        <v>944</v>
      </c>
      <c r="D86" s="73" t="s">
        <v>113</v>
      </c>
      <c r="E86" s="5">
        <v>114</v>
      </c>
      <c r="F86" s="296"/>
      <c r="G86" s="10"/>
      <c r="H86" s="296"/>
      <c r="I86" s="5">
        <v>114</v>
      </c>
    </row>
    <row r="87" spans="1:9" ht="16" customHeight="1" x14ac:dyDescent="0.25">
      <c r="A87" s="78"/>
      <c r="B87" s="520" t="s">
        <v>938</v>
      </c>
      <c r="C87" s="522" t="s">
        <v>290</v>
      </c>
      <c r="D87" s="73" t="s">
        <v>114</v>
      </c>
      <c r="E87" s="5">
        <v>115</v>
      </c>
      <c r="F87" s="296"/>
      <c r="G87" s="10"/>
      <c r="H87" s="296"/>
      <c r="I87" s="5">
        <v>115</v>
      </c>
    </row>
    <row r="88" spans="1:9" ht="16" customHeight="1" x14ac:dyDescent="0.25">
      <c r="A88" s="78"/>
      <c r="B88" s="520" t="s">
        <v>938</v>
      </c>
      <c r="C88" s="522" t="s">
        <v>291</v>
      </c>
      <c r="D88" s="73" t="s">
        <v>115</v>
      </c>
      <c r="E88" s="5">
        <v>116</v>
      </c>
      <c r="F88" s="296"/>
      <c r="G88" s="10"/>
      <c r="H88" s="296"/>
      <c r="I88" s="5">
        <v>116</v>
      </c>
    </row>
    <row r="89" spans="1:9" ht="16" customHeight="1" x14ac:dyDescent="0.25">
      <c r="A89" s="78"/>
      <c r="B89" s="520" t="s">
        <v>938</v>
      </c>
      <c r="C89" s="522" t="s">
        <v>292</v>
      </c>
      <c r="D89" s="73" t="s">
        <v>116</v>
      </c>
      <c r="E89" s="5">
        <v>117</v>
      </c>
      <c r="F89" s="296"/>
      <c r="G89" s="10"/>
      <c r="H89" s="296"/>
      <c r="I89" s="5">
        <v>117</v>
      </c>
    </row>
    <row r="90" spans="1:9" ht="16" customHeight="1" x14ac:dyDescent="0.25">
      <c r="A90" s="78"/>
      <c r="B90" s="520" t="s">
        <v>938</v>
      </c>
      <c r="C90" s="522" t="s">
        <v>293</v>
      </c>
      <c r="D90" s="73" t="s">
        <v>117</v>
      </c>
      <c r="E90" s="5">
        <v>118</v>
      </c>
      <c r="F90" s="296"/>
      <c r="G90" s="10"/>
      <c r="H90" s="296"/>
      <c r="I90" s="5">
        <v>118</v>
      </c>
    </row>
    <row r="91" spans="1:9" ht="16" customHeight="1" x14ac:dyDescent="0.25">
      <c r="A91" s="78"/>
      <c r="B91" s="520" t="s">
        <v>938</v>
      </c>
      <c r="C91" s="522" t="s">
        <v>945</v>
      </c>
      <c r="D91" s="73" t="s">
        <v>101</v>
      </c>
      <c r="E91" s="5">
        <v>119</v>
      </c>
      <c r="F91" s="296"/>
      <c r="G91" s="10"/>
      <c r="H91" s="296"/>
      <c r="I91" s="5">
        <v>119</v>
      </c>
    </row>
    <row r="92" spans="1:9" ht="16" customHeight="1" x14ac:dyDescent="0.25">
      <c r="A92" s="78"/>
      <c r="B92" s="520" t="s">
        <v>938</v>
      </c>
      <c r="C92" s="522" t="s">
        <v>946</v>
      </c>
      <c r="D92" s="73" t="s">
        <v>102</v>
      </c>
      <c r="E92" s="5">
        <v>120</v>
      </c>
      <c r="F92" s="296"/>
      <c r="G92" s="10"/>
      <c r="H92" s="296"/>
      <c r="I92" s="5">
        <v>120</v>
      </c>
    </row>
    <row r="93" spans="1:9" ht="16" customHeight="1" x14ac:dyDescent="0.25">
      <c r="A93" s="78"/>
      <c r="B93" s="520" t="s">
        <v>938</v>
      </c>
      <c r="C93" s="522" t="s">
        <v>947</v>
      </c>
      <c r="D93" s="73" t="s">
        <v>118</v>
      </c>
      <c r="E93" s="5">
        <v>121</v>
      </c>
      <c r="F93" s="296"/>
      <c r="G93" s="10"/>
      <c r="H93" s="296"/>
      <c r="I93" s="5">
        <v>121</v>
      </c>
    </row>
    <row r="94" spans="1:9" ht="16" customHeight="1" x14ac:dyDescent="0.25">
      <c r="A94" s="78"/>
      <c r="B94" s="520" t="s">
        <v>938</v>
      </c>
      <c r="C94" s="522" t="s">
        <v>948</v>
      </c>
      <c r="D94" s="92" t="s">
        <v>105</v>
      </c>
      <c r="E94" s="5">
        <v>122</v>
      </c>
      <c r="F94" s="296"/>
      <c r="G94" s="10"/>
      <c r="H94" s="296"/>
      <c r="I94" s="5">
        <v>122</v>
      </c>
    </row>
    <row r="95" spans="1:9" ht="16" customHeight="1" x14ac:dyDescent="0.25">
      <c r="A95" s="78"/>
      <c r="B95" s="520" t="s">
        <v>938</v>
      </c>
      <c r="C95" s="522" t="s">
        <v>949</v>
      </c>
      <c r="D95" s="73" t="s">
        <v>106</v>
      </c>
      <c r="E95" s="5">
        <v>123</v>
      </c>
      <c r="F95" s="296"/>
      <c r="G95" s="10"/>
      <c r="H95" s="296"/>
      <c r="I95" s="5">
        <v>123</v>
      </c>
    </row>
    <row r="96" spans="1:9" ht="16" customHeight="1" x14ac:dyDescent="0.25">
      <c r="A96" s="78"/>
      <c r="B96" s="520" t="s">
        <v>938</v>
      </c>
      <c r="C96" s="528" t="s">
        <v>950</v>
      </c>
      <c r="D96" s="92" t="s">
        <v>108</v>
      </c>
      <c r="E96" s="5">
        <v>155</v>
      </c>
      <c r="F96" s="296"/>
      <c r="G96" s="10"/>
      <c r="H96" s="296"/>
      <c r="I96" s="5">
        <v>155</v>
      </c>
    </row>
    <row r="97" spans="1:9" ht="16" customHeight="1" x14ac:dyDescent="0.25">
      <c r="A97" s="78"/>
      <c r="B97" s="520" t="s">
        <v>938</v>
      </c>
      <c r="C97" s="522" t="s">
        <v>294</v>
      </c>
      <c r="D97" s="73" t="s">
        <v>119</v>
      </c>
      <c r="E97" s="5">
        <v>124</v>
      </c>
      <c r="F97" s="296"/>
      <c r="G97" s="10"/>
      <c r="H97" s="296"/>
      <c r="I97" s="5">
        <v>124</v>
      </c>
    </row>
    <row r="98" spans="1:9" ht="16" customHeight="1" x14ac:dyDescent="0.25">
      <c r="A98" s="78"/>
      <c r="B98" s="520" t="s">
        <v>938</v>
      </c>
      <c r="C98" s="522" t="s">
        <v>266</v>
      </c>
      <c r="D98" s="73" t="s">
        <v>120</v>
      </c>
      <c r="E98" s="5">
        <v>125</v>
      </c>
      <c r="F98" s="296"/>
      <c r="G98" s="10"/>
      <c r="H98" s="296"/>
      <c r="I98" s="5">
        <v>125</v>
      </c>
    </row>
    <row r="99" spans="1:9" ht="16" customHeight="1" x14ac:dyDescent="0.25">
      <c r="A99" s="78"/>
      <c r="B99" s="520" t="s">
        <v>938</v>
      </c>
      <c r="C99" s="522" t="s">
        <v>951</v>
      </c>
      <c r="D99" s="73" t="s">
        <v>121</v>
      </c>
      <c r="E99" s="5">
        <v>127</v>
      </c>
      <c r="F99" s="296"/>
      <c r="G99" s="10"/>
      <c r="H99" s="296"/>
      <c r="I99" s="5">
        <v>127</v>
      </c>
    </row>
    <row r="100" spans="1:9" ht="16" customHeight="1" x14ac:dyDescent="0.25">
      <c r="A100" s="78"/>
      <c r="B100" s="520" t="s">
        <v>938</v>
      </c>
      <c r="C100" s="522" t="s">
        <v>295</v>
      </c>
      <c r="D100" s="73" t="s">
        <v>122</v>
      </c>
      <c r="E100" s="5">
        <v>128</v>
      </c>
      <c r="F100" s="296"/>
      <c r="G100" s="10"/>
      <c r="H100" s="296"/>
      <c r="I100" s="5">
        <v>128</v>
      </c>
    </row>
    <row r="101" spans="1:9" ht="16" customHeight="1" x14ac:dyDescent="0.25">
      <c r="A101" s="78"/>
      <c r="B101" s="520" t="s">
        <v>938</v>
      </c>
      <c r="C101" s="522" t="s">
        <v>296</v>
      </c>
      <c r="D101" s="73" t="s">
        <v>123</v>
      </c>
      <c r="E101" s="5">
        <v>129</v>
      </c>
      <c r="F101" s="296"/>
      <c r="G101" s="10"/>
      <c r="H101" s="296"/>
      <c r="I101" s="5">
        <v>129</v>
      </c>
    </row>
    <row r="102" spans="1:9" ht="16" customHeight="1" x14ac:dyDescent="0.25">
      <c r="A102" s="78"/>
      <c r="B102" s="520" t="s">
        <v>938</v>
      </c>
      <c r="C102" s="522" t="s">
        <v>952</v>
      </c>
      <c r="D102" s="73" t="s">
        <v>124</v>
      </c>
      <c r="E102" s="5">
        <v>131</v>
      </c>
      <c r="F102" s="296"/>
      <c r="G102" s="10"/>
      <c r="H102" s="296"/>
      <c r="I102" s="5">
        <v>131</v>
      </c>
    </row>
    <row r="103" spans="1:9" ht="16" customHeight="1" x14ac:dyDescent="0.25">
      <c r="A103" s="78"/>
      <c r="B103" s="520" t="s">
        <v>938</v>
      </c>
      <c r="C103" s="522" t="s">
        <v>363</v>
      </c>
      <c r="D103" s="92" t="s">
        <v>125</v>
      </c>
      <c r="E103" s="5">
        <v>132</v>
      </c>
      <c r="F103" s="296"/>
      <c r="G103" s="10"/>
      <c r="H103" s="296"/>
      <c r="I103" s="5">
        <v>132</v>
      </c>
    </row>
    <row r="104" spans="1:9" ht="16" customHeight="1" x14ac:dyDescent="0.25">
      <c r="A104" s="78"/>
      <c r="B104" s="520" t="s">
        <v>938</v>
      </c>
      <c r="C104" s="522" t="s">
        <v>953</v>
      </c>
      <c r="D104" s="73" t="s">
        <v>126</v>
      </c>
      <c r="E104" s="5">
        <v>133</v>
      </c>
      <c r="F104" s="296"/>
      <c r="G104" s="10"/>
      <c r="H104" s="296"/>
      <c r="I104" s="5">
        <v>133</v>
      </c>
    </row>
    <row r="105" spans="1:9" ht="16" customHeight="1" x14ac:dyDescent="0.25">
      <c r="A105" s="78"/>
      <c r="B105" s="520" t="s">
        <v>938</v>
      </c>
      <c r="C105" s="522" t="s">
        <v>297</v>
      </c>
      <c r="D105" s="73" t="s">
        <v>127</v>
      </c>
      <c r="E105" s="5">
        <v>134</v>
      </c>
      <c r="F105" s="296"/>
      <c r="G105" s="10"/>
      <c r="H105" s="296"/>
      <c r="I105" s="5">
        <v>134</v>
      </c>
    </row>
    <row r="106" spans="1:9" ht="16" customHeight="1" x14ac:dyDescent="0.25">
      <c r="A106" s="78"/>
      <c r="B106" s="520" t="s">
        <v>938</v>
      </c>
      <c r="C106" s="522" t="s">
        <v>298</v>
      </c>
      <c r="D106" s="73" t="s">
        <v>128</v>
      </c>
      <c r="E106" s="5">
        <v>135</v>
      </c>
      <c r="F106" s="296"/>
      <c r="G106" s="10"/>
      <c r="H106" s="296"/>
      <c r="I106" s="5">
        <v>135</v>
      </c>
    </row>
    <row r="107" spans="1:9" ht="16" customHeight="1" x14ac:dyDescent="0.25">
      <c r="A107" s="78"/>
      <c r="B107" s="520" t="s">
        <v>938</v>
      </c>
      <c r="C107" s="522" t="s">
        <v>37</v>
      </c>
      <c r="D107" s="73" t="s">
        <v>38</v>
      </c>
      <c r="E107" s="5">
        <v>136</v>
      </c>
      <c r="F107" s="296"/>
      <c r="G107" s="10"/>
      <c r="H107" s="296"/>
      <c r="I107" s="5">
        <v>136</v>
      </c>
    </row>
    <row r="108" spans="1:9" ht="16" customHeight="1" x14ac:dyDescent="0.25">
      <c r="A108" s="78"/>
      <c r="B108" s="520" t="s">
        <v>938</v>
      </c>
      <c r="C108" s="522" t="s">
        <v>954</v>
      </c>
      <c r="D108" s="73" t="s">
        <v>129</v>
      </c>
      <c r="E108" s="5">
        <v>138</v>
      </c>
      <c r="F108" s="296"/>
      <c r="G108" s="10"/>
      <c r="H108" s="296"/>
      <c r="I108" s="5">
        <v>138</v>
      </c>
    </row>
    <row r="109" spans="1:9" ht="16" customHeight="1" x14ac:dyDescent="0.25">
      <c r="A109" s="78"/>
      <c r="B109" s="520" t="s">
        <v>938</v>
      </c>
      <c r="C109" s="522" t="s">
        <v>955</v>
      </c>
      <c r="D109" s="73" t="s">
        <v>130</v>
      </c>
      <c r="E109" s="5">
        <v>139</v>
      </c>
      <c r="F109" s="296"/>
      <c r="G109" s="10"/>
      <c r="H109" s="296"/>
      <c r="I109" s="5">
        <v>139</v>
      </c>
    </row>
    <row r="110" spans="1:9" ht="16" customHeight="1" x14ac:dyDescent="0.25">
      <c r="A110" s="78"/>
      <c r="B110" s="520" t="s">
        <v>938</v>
      </c>
      <c r="C110" s="522" t="s">
        <v>956</v>
      </c>
      <c r="D110" s="73" t="s">
        <v>131</v>
      </c>
      <c r="E110" s="5">
        <v>141</v>
      </c>
      <c r="F110" s="296"/>
      <c r="G110" s="10"/>
      <c r="H110" s="296"/>
      <c r="I110" s="5">
        <v>141</v>
      </c>
    </row>
    <row r="111" spans="1:9" ht="16" customHeight="1" x14ac:dyDescent="0.25">
      <c r="A111" s="78"/>
      <c r="B111" s="520" t="s">
        <v>938</v>
      </c>
      <c r="C111" s="522" t="s">
        <v>299</v>
      </c>
      <c r="D111" s="73" t="s">
        <v>132</v>
      </c>
      <c r="E111" s="5">
        <v>142</v>
      </c>
      <c r="F111" s="296"/>
      <c r="G111" s="10"/>
      <c r="H111" s="296"/>
      <c r="I111" s="5">
        <v>142</v>
      </c>
    </row>
    <row r="112" spans="1:9" ht="16" customHeight="1" x14ac:dyDescent="0.25">
      <c r="A112" s="78"/>
      <c r="B112" s="520" t="s">
        <v>938</v>
      </c>
      <c r="C112" s="522" t="s">
        <v>957</v>
      </c>
      <c r="D112" s="92" t="s">
        <v>133</v>
      </c>
      <c r="E112" s="5">
        <v>143</v>
      </c>
      <c r="F112" s="296"/>
      <c r="G112" s="10"/>
      <c r="H112" s="296"/>
      <c r="I112" s="5">
        <v>143</v>
      </c>
    </row>
    <row r="113" spans="1:9" ht="16" customHeight="1" x14ac:dyDescent="0.25">
      <c r="A113" s="78"/>
      <c r="B113" s="520" t="s">
        <v>938</v>
      </c>
      <c r="C113" s="522" t="s">
        <v>300</v>
      </c>
      <c r="D113" s="73" t="s">
        <v>134</v>
      </c>
      <c r="E113" s="5">
        <v>144</v>
      </c>
      <c r="F113" s="296"/>
      <c r="G113" s="10"/>
      <c r="H113" s="296"/>
      <c r="I113" s="5">
        <v>144</v>
      </c>
    </row>
    <row r="114" spans="1:9" ht="16" customHeight="1" x14ac:dyDescent="0.25">
      <c r="A114" s="78"/>
      <c r="B114" s="520" t="s">
        <v>938</v>
      </c>
      <c r="C114" s="522" t="s">
        <v>958</v>
      </c>
      <c r="D114" s="73" t="s">
        <v>135</v>
      </c>
      <c r="E114" s="5">
        <v>145</v>
      </c>
      <c r="F114" s="296"/>
      <c r="G114" s="10"/>
      <c r="H114" s="296"/>
      <c r="I114" s="5">
        <v>145</v>
      </c>
    </row>
    <row r="115" spans="1:9" ht="16" customHeight="1" x14ac:dyDescent="0.25">
      <c r="A115" s="78"/>
      <c r="B115" s="520" t="s">
        <v>938</v>
      </c>
      <c r="C115" s="522" t="s">
        <v>301</v>
      </c>
      <c r="D115" s="73" t="s">
        <v>136</v>
      </c>
      <c r="E115" s="5">
        <v>146</v>
      </c>
      <c r="F115" s="296"/>
      <c r="G115" s="10"/>
      <c r="H115" s="296"/>
      <c r="I115" s="5">
        <v>146</v>
      </c>
    </row>
    <row r="116" spans="1:9" ht="16" customHeight="1" x14ac:dyDescent="0.25">
      <c r="A116" s="78"/>
      <c r="B116" s="520" t="s">
        <v>938</v>
      </c>
      <c r="C116" s="522" t="s">
        <v>959</v>
      </c>
      <c r="D116" s="92" t="s">
        <v>137</v>
      </c>
      <c r="E116" s="5">
        <v>140</v>
      </c>
      <c r="F116" s="296"/>
      <c r="G116" s="10"/>
      <c r="H116" s="296"/>
      <c r="I116" s="5">
        <v>140</v>
      </c>
    </row>
    <row r="117" spans="1:9" ht="16" customHeight="1" x14ac:dyDescent="0.25">
      <c r="A117" s="78"/>
      <c r="B117" s="520" t="s">
        <v>938</v>
      </c>
      <c r="C117" s="522" t="s">
        <v>960</v>
      </c>
      <c r="D117" s="77" t="s">
        <v>39</v>
      </c>
      <c r="E117" s="5">
        <v>148</v>
      </c>
      <c r="F117" s="296"/>
      <c r="G117" s="10"/>
      <c r="H117" s="296"/>
      <c r="I117" s="5">
        <v>148</v>
      </c>
    </row>
    <row r="118" spans="1:9" ht="16" customHeight="1" x14ac:dyDescent="0.25">
      <c r="A118" s="78"/>
      <c r="B118" s="520" t="s">
        <v>938</v>
      </c>
      <c r="C118" s="522" t="s">
        <v>302</v>
      </c>
      <c r="D118" s="73" t="s">
        <v>138</v>
      </c>
      <c r="E118" s="5">
        <v>147</v>
      </c>
      <c r="F118" s="296"/>
      <c r="G118" s="10"/>
      <c r="H118" s="296"/>
      <c r="I118" s="5">
        <v>147</v>
      </c>
    </row>
    <row r="119" spans="1:9" ht="16" customHeight="1" x14ac:dyDescent="0.25">
      <c r="A119" s="78"/>
      <c r="B119" s="520" t="s">
        <v>938</v>
      </c>
      <c r="C119" s="522" t="s">
        <v>961</v>
      </c>
      <c r="D119" s="73" t="s">
        <v>322</v>
      </c>
      <c r="E119" s="5">
        <v>157</v>
      </c>
      <c r="F119" s="296"/>
      <c r="G119" s="10"/>
      <c r="H119" s="296"/>
      <c r="I119" s="5">
        <v>157</v>
      </c>
    </row>
    <row r="120" spans="1:9" ht="16" customHeight="1" x14ac:dyDescent="0.25">
      <c r="A120" s="78"/>
      <c r="B120" s="520" t="s">
        <v>938</v>
      </c>
      <c r="C120" s="522" t="s">
        <v>1099</v>
      </c>
      <c r="D120" s="73" t="s">
        <v>139</v>
      </c>
      <c r="E120" s="5">
        <v>149</v>
      </c>
      <c r="F120" s="296"/>
      <c r="G120" s="10"/>
      <c r="H120" s="296"/>
      <c r="I120" s="5">
        <v>149</v>
      </c>
    </row>
    <row r="121" spans="1:9" ht="16" customHeight="1" x14ac:dyDescent="0.25">
      <c r="A121" s="78"/>
      <c r="B121" s="520" t="s">
        <v>938</v>
      </c>
      <c r="C121" s="522" t="s">
        <v>962</v>
      </c>
      <c r="D121" s="92" t="s">
        <v>140</v>
      </c>
      <c r="E121" s="5">
        <v>150</v>
      </c>
      <c r="F121" s="296"/>
      <c r="G121" s="10"/>
      <c r="H121" s="296"/>
      <c r="I121" s="5">
        <v>150</v>
      </c>
    </row>
    <row r="122" spans="1:9" ht="16" customHeight="1" x14ac:dyDescent="0.25">
      <c r="A122" s="78"/>
      <c r="B122" s="520" t="s">
        <v>938</v>
      </c>
      <c r="C122" s="522" t="s">
        <v>303</v>
      </c>
      <c r="D122" s="73" t="s">
        <v>141</v>
      </c>
      <c r="E122" s="5">
        <v>151</v>
      </c>
      <c r="F122" s="296"/>
      <c r="G122" s="10"/>
      <c r="H122" s="296"/>
      <c r="I122" s="5">
        <v>151</v>
      </c>
    </row>
    <row r="123" spans="1:9" ht="16" customHeight="1" x14ac:dyDescent="0.25">
      <c r="A123" s="78"/>
      <c r="B123" s="520" t="s">
        <v>938</v>
      </c>
      <c r="C123" s="522" t="s">
        <v>963</v>
      </c>
      <c r="D123" s="73" t="s">
        <v>104</v>
      </c>
      <c r="E123" s="5">
        <v>152</v>
      </c>
      <c r="F123" s="296"/>
      <c r="G123" s="10"/>
      <c r="H123" s="296"/>
      <c r="I123" s="5">
        <v>152</v>
      </c>
    </row>
    <row r="124" spans="1:9" ht="16" customHeight="1" x14ac:dyDescent="0.25">
      <c r="A124" s="78"/>
      <c r="B124" s="520" t="s">
        <v>938</v>
      </c>
      <c r="C124" s="522" t="s">
        <v>304</v>
      </c>
      <c r="D124" s="73" t="s">
        <v>142</v>
      </c>
      <c r="E124" s="5">
        <v>154</v>
      </c>
      <c r="F124" s="296"/>
      <c r="G124" s="10"/>
      <c r="H124" s="296"/>
      <c r="I124" s="5">
        <v>154</v>
      </c>
    </row>
    <row r="125" spans="1:9" ht="16" customHeight="1" x14ac:dyDescent="0.25">
      <c r="A125" s="78"/>
      <c r="B125" s="520" t="s">
        <v>938</v>
      </c>
      <c r="C125" s="522" t="s">
        <v>964</v>
      </c>
      <c r="D125" s="73" t="s">
        <v>103</v>
      </c>
      <c r="E125" s="5">
        <v>156</v>
      </c>
      <c r="F125" s="296"/>
      <c r="G125" s="10"/>
      <c r="H125" s="296"/>
      <c r="I125" s="5">
        <v>156</v>
      </c>
    </row>
    <row r="126" spans="1:9" ht="35.15" customHeight="1" thickBot="1" x14ac:dyDescent="0.35">
      <c r="A126" s="78"/>
      <c r="B126" s="529" t="s">
        <v>831</v>
      </c>
      <c r="C126" s="524"/>
      <c r="D126" s="97" t="s">
        <v>73</v>
      </c>
      <c r="E126" s="9"/>
      <c r="F126" s="318">
        <f>SUM(F127,F131,F164)</f>
        <v>0</v>
      </c>
      <c r="G126" s="238">
        <f>SUM(G127,G131,G164)</f>
        <v>0</v>
      </c>
      <c r="H126" s="318">
        <f>SUM(H127,H131,H164)</f>
        <v>0</v>
      </c>
      <c r="I126" s="9"/>
    </row>
    <row r="127" spans="1:9" ht="35.15" customHeight="1" thickTop="1" thickBot="1" x14ac:dyDescent="0.35">
      <c r="A127" s="78"/>
      <c r="B127" s="525" t="s">
        <v>965</v>
      </c>
      <c r="C127" s="530"/>
      <c r="D127" s="99" t="s">
        <v>356</v>
      </c>
      <c r="E127" s="5"/>
      <c r="F127" s="318">
        <f>SUM(F128:F130)</f>
        <v>0</v>
      </c>
      <c r="G127" s="238">
        <f>SUM(G128:G130)</f>
        <v>0</v>
      </c>
      <c r="H127" s="318">
        <f>SUM(H128:H130)</f>
        <v>0</v>
      </c>
      <c r="I127" s="5"/>
    </row>
    <row r="128" spans="1:9" ht="16" customHeight="1" thickTop="1" x14ac:dyDescent="0.25">
      <c r="A128" s="78"/>
      <c r="B128" s="520" t="s">
        <v>965</v>
      </c>
      <c r="C128" s="521" t="s">
        <v>966</v>
      </c>
      <c r="D128" s="76" t="s">
        <v>42</v>
      </c>
      <c r="E128" s="5">
        <v>51</v>
      </c>
      <c r="F128" s="296"/>
      <c r="G128" s="10"/>
      <c r="H128" s="296"/>
      <c r="I128" s="5">
        <v>51</v>
      </c>
    </row>
    <row r="129" spans="1:9" ht="16" customHeight="1" x14ac:dyDescent="0.25">
      <c r="A129" s="78"/>
      <c r="B129" s="520" t="s">
        <v>965</v>
      </c>
      <c r="C129" s="522" t="s">
        <v>967</v>
      </c>
      <c r="D129" s="76" t="s">
        <v>40</v>
      </c>
      <c r="E129" s="5">
        <v>52</v>
      </c>
      <c r="F129" s="296"/>
      <c r="G129" s="10"/>
      <c r="H129" s="296"/>
      <c r="I129" s="5">
        <v>52</v>
      </c>
    </row>
    <row r="130" spans="1:9" ht="16" customHeight="1" x14ac:dyDescent="0.25">
      <c r="A130" s="78"/>
      <c r="B130" s="520" t="s">
        <v>965</v>
      </c>
      <c r="C130" s="522" t="s">
        <v>968</v>
      </c>
      <c r="D130" s="259" t="s">
        <v>41</v>
      </c>
      <c r="E130" s="5">
        <v>53</v>
      </c>
      <c r="F130" s="296"/>
      <c r="G130" s="10"/>
      <c r="H130" s="296"/>
      <c r="I130" s="5">
        <v>53</v>
      </c>
    </row>
    <row r="131" spans="1:9" ht="35.15" customHeight="1" thickBot="1" x14ac:dyDescent="0.35">
      <c r="A131" s="78"/>
      <c r="B131" s="527" t="s">
        <v>969</v>
      </c>
      <c r="C131" s="530"/>
      <c r="D131" s="100" t="s">
        <v>423</v>
      </c>
      <c r="E131" s="5"/>
      <c r="F131" s="318">
        <f>SUM(F132:F163)</f>
        <v>0</v>
      </c>
      <c r="G131" s="238">
        <f>SUM(G132:G163)</f>
        <v>0</v>
      </c>
      <c r="H131" s="318">
        <f>SUM(H132:H163)</f>
        <v>0</v>
      </c>
      <c r="I131" s="5"/>
    </row>
    <row r="132" spans="1:9" ht="16" customHeight="1" thickTop="1" x14ac:dyDescent="0.25">
      <c r="A132" s="78"/>
      <c r="B132" s="520" t="s">
        <v>969</v>
      </c>
      <c r="C132" s="522" t="s">
        <v>970</v>
      </c>
      <c r="D132" s="76" t="s">
        <v>170</v>
      </c>
      <c r="E132" s="5">
        <v>101</v>
      </c>
      <c r="F132" s="296"/>
      <c r="G132" s="10"/>
      <c r="H132" s="296"/>
      <c r="I132" s="5">
        <v>101</v>
      </c>
    </row>
    <row r="133" spans="1:9" ht="16" customHeight="1" x14ac:dyDescent="0.25">
      <c r="A133" s="78"/>
      <c r="B133" s="520" t="s">
        <v>969</v>
      </c>
      <c r="C133" s="521" t="s">
        <v>256</v>
      </c>
      <c r="D133" s="76" t="s">
        <v>143</v>
      </c>
      <c r="E133" s="5">
        <v>232</v>
      </c>
      <c r="F133" s="296"/>
      <c r="G133" s="10"/>
      <c r="H133" s="296"/>
      <c r="I133" s="5">
        <v>232</v>
      </c>
    </row>
    <row r="134" spans="1:9" ht="16" customHeight="1" x14ac:dyDescent="0.25">
      <c r="A134" s="78"/>
      <c r="B134" s="520" t="s">
        <v>969</v>
      </c>
      <c r="C134" s="521" t="s">
        <v>971</v>
      </c>
      <c r="D134" s="76" t="s">
        <v>144</v>
      </c>
      <c r="E134" s="5">
        <v>81</v>
      </c>
      <c r="F134" s="296"/>
      <c r="G134" s="10"/>
      <c r="H134" s="296"/>
      <c r="I134" s="5">
        <v>81</v>
      </c>
    </row>
    <row r="135" spans="1:9" ht="16" customHeight="1" x14ac:dyDescent="0.25">
      <c r="A135" s="78"/>
      <c r="B135" s="520" t="s">
        <v>969</v>
      </c>
      <c r="C135" s="521" t="s">
        <v>305</v>
      </c>
      <c r="D135" s="76" t="s">
        <v>145</v>
      </c>
      <c r="E135" s="5">
        <v>82</v>
      </c>
      <c r="F135" s="296"/>
      <c r="G135" s="10"/>
      <c r="H135" s="296"/>
      <c r="I135" s="5">
        <v>82</v>
      </c>
    </row>
    <row r="136" spans="1:9" ht="16" customHeight="1" x14ac:dyDescent="0.25">
      <c r="A136" s="78"/>
      <c r="B136" s="520" t="s">
        <v>969</v>
      </c>
      <c r="C136" s="521" t="s">
        <v>260</v>
      </c>
      <c r="D136" s="76" t="s">
        <v>146</v>
      </c>
      <c r="E136" s="5">
        <v>83</v>
      </c>
      <c r="F136" s="296"/>
      <c r="G136" s="10"/>
      <c r="H136" s="296"/>
      <c r="I136" s="5">
        <v>83</v>
      </c>
    </row>
    <row r="137" spans="1:9" ht="16" customHeight="1" x14ac:dyDescent="0.25">
      <c r="A137" s="78"/>
      <c r="B137" s="520" t="s">
        <v>969</v>
      </c>
      <c r="C137" s="521" t="s">
        <v>257</v>
      </c>
      <c r="D137" s="76" t="s">
        <v>147</v>
      </c>
      <c r="E137" s="5">
        <v>84</v>
      </c>
      <c r="F137" s="296"/>
      <c r="G137" s="10"/>
      <c r="H137" s="296"/>
      <c r="I137" s="5">
        <v>84</v>
      </c>
    </row>
    <row r="138" spans="1:9" ht="16" customHeight="1" x14ac:dyDescent="0.25">
      <c r="A138" s="78"/>
      <c r="B138" s="520" t="s">
        <v>969</v>
      </c>
      <c r="C138" s="521" t="s">
        <v>261</v>
      </c>
      <c r="D138" s="76" t="s">
        <v>148</v>
      </c>
      <c r="E138" s="5">
        <v>56</v>
      </c>
      <c r="F138" s="296"/>
      <c r="G138" s="10"/>
      <c r="H138" s="296"/>
      <c r="I138" s="5">
        <v>56</v>
      </c>
    </row>
    <row r="139" spans="1:9" ht="16" customHeight="1" x14ac:dyDescent="0.25">
      <c r="A139" s="78"/>
      <c r="B139" s="520" t="s">
        <v>969</v>
      </c>
      <c r="C139" s="521" t="s">
        <v>259</v>
      </c>
      <c r="D139" s="76" t="s">
        <v>149</v>
      </c>
      <c r="E139" s="5">
        <v>85</v>
      </c>
      <c r="F139" s="296"/>
      <c r="G139" s="10"/>
      <c r="H139" s="296"/>
      <c r="I139" s="5">
        <v>85</v>
      </c>
    </row>
    <row r="140" spans="1:9" ht="16" customHeight="1" x14ac:dyDescent="0.25">
      <c r="A140" s="78"/>
      <c r="B140" s="520" t="s">
        <v>969</v>
      </c>
      <c r="C140" s="521" t="s">
        <v>972</v>
      </c>
      <c r="D140" s="76" t="s">
        <v>323</v>
      </c>
      <c r="E140" s="5">
        <v>77</v>
      </c>
      <c r="F140" s="296"/>
      <c r="G140" s="10"/>
      <c r="H140" s="296"/>
      <c r="I140" s="5">
        <v>77</v>
      </c>
    </row>
    <row r="141" spans="1:9" ht="16" customHeight="1" x14ac:dyDescent="0.25">
      <c r="A141" s="78"/>
      <c r="B141" s="520" t="s">
        <v>969</v>
      </c>
      <c r="C141" s="521" t="s">
        <v>973</v>
      </c>
      <c r="D141" s="76" t="s">
        <v>150</v>
      </c>
      <c r="E141" s="5">
        <v>234</v>
      </c>
      <c r="F141" s="296"/>
      <c r="G141" s="10"/>
      <c r="H141" s="296"/>
      <c r="I141" s="5">
        <v>234</v>
      </c>
    </row>
    <row r="142" spans="1:9" ht="16" customHeight="1" x14ac:dyDescent="0.25">
      <c r="A142" s="78"/>
      <c r="B142" s="520" t="s">
        <v>969</v>
      </c>
      <c r="C142" s="521" t="s">
        <v>306</v>
      </c>
      <c r="D142" s="76" t="s">
        <v>152</v>
      </c>
      <c r="E142" s="5">
        <v>60</v>
      </c>
      <c r="F142" s="296"/>
      <c r="G142" s="10"/>
      <c r="H142" s="296"/>
      <c r="I142" s="5">
        <v>60</v>
      </c>
    </row>
    <row r="143" spans="1:9" ht="16" customHeight="1" x14ac:dyDescent="0.25">
      <c r="A143" s="78"/>
      <c r="B143" s="520" t="s">
        <v>969</v>
      </c>
      <c r="C143" s="521" t="s">
        <v>325</v>
      </c>
      <c r="D143" s="76" t="s">
        <v>324</v>
      </c>
      <c r="E143" s="5">
        <v>79</v>
      </c>
      <c r="F143" s="296"/>
      <c r="G143" s="10"/>
      <c r="H143" s="296"/>
      <c r="I143" s="5">
        <v>79</v>
      </c>
    </row>
    <row r="144" spans="1:9" ht="16" customHeight="1" x14ac:dyDescent="0.25">
      <c r="A144" s="78"/>
      <c r="B144" s="520" t="s">
        <v>969</v>
      </c>
      <c r="C144" s="521" t="s">
        <v>262</v>
      </c>
      <c r="D144" s="76" t="s">
        <v>154</v>
      </c>
      <c r="E144" s="5">
        <v>87</v>
      </c>
      <c r="F144" s="296"/>
      <c r="G144" s="10"/>
      <c r="H144" s="296"/>
      <c r="I144" s="5">
        <v>87</v>
      </c>
    </row>
    <row r="145" spans="1:9" ht="16" customHeight="1" x14ac:dyDescent="0.25">
      <c r="A145" s="78"/>
      <c r="B145" s="520" t="s">
        <v>969</v>
      </c>
      <c r="C145" s="521" t="s">
        <v>974</v>
      </c>
      <c r="D145" s="76" t="s">
        <v>155</v>
      </c>
      <c r="E145" s="5">
        <v>88</v>
      </c>
      <c r="F145" s="296"/>
      <c r="G145" s="10"/>
      <c r="H145" s="296"/>
      <c r="I145" s="5">
        <v>88</v>
      </c>
    </row>
    <row r="146" spans="1:9" ht="16" customHeight="1" x14ac:dyDescent="0.25">
      <c r="A146" s="78"/>
      <c r="B146" s="520" t="s">
        <v>969</v>
      </c>
      <c r="C146" s="521" t="s">
        <v>307</v>
      </c>
      <c r="D146" s="76" t="s">
        <v>156</v>
      </c>
      <c r="E146" s="5">
        <v>62</v>
      </c>
      <c r="F146" s="296"/>
      <c r="G146" s="10"/>
      <c r="H146" s="296"/>
      <c r="I146" s="5">
        <v>62</v>
      </c>
    </row>
    <row r="147" spans="1:9" ht="16" customHeight="1" x14ac:dyDescent="0.25">
      <c r="A147" s="78"/>
      <c r="B147" s="520" t="s">
        <v>969</v>
      </c>
      <c r="C147" s="521" t="s">
        <v>367</v>
      </c>
      <c r="D147" s="94" t="s">
        <v>157</v>
      </c>
      <c r="E147" s="5">
        <v>89</v>
      </c>
      <c r="F147" s="296"/>
      <c r="G147" s="10"/>
      <c r="H147" s="296"/>
      <c r="I147" s="5">
        <v>89</v>
      </c>
    </row>
    <row r="148" spans="1:9" ht="16" customHeight="1" x14ac:dyDescent="0.25">
      <c r="A148" s="78"/>
      <c r="B148" s="520" t="s">
        <v>969</v>
      </c>
      <c r="C148" s="521" t="s">
        <v>308</v>
      </c>
      <c r="D148" s="76" t="s">
        <v>158</v>
      </c>
      <c r="E148" s="5">
        <v>64</v>
      </c>
      <c r="F148" s="296"/>
      <c r="G148" s="10"/>
      <c r="H148" s="296"/>
      <c r="I148" s="5">
        <v>64</v>
      </c>
    </row>
    <row r="149" spans="1:9" ht="16" customHeight="1" x14ac:dyDescent="0.25">
      <c r="A149" s="78"/>
      <c r="B149" s="520" t="s">
        <v>969</v>
      </c>
      <c r="C149" s="521" t="s">
        <v>309</v>
      </c>
      <c r="D149" s="76" t="s">
        <v>159</v>
      </c>
      <c r="E149" s="5">
        <v>90</v>
      </c>
      <c r="F149" s="296"/>
      <c r="G149" s="10"/>
      <c r="H149" s="296"/>
      <c r="I149" s="5">
        <v>90</v>
      </c>
    </row>
    <row r="150" spans="1:9" ht="16" customHeight="1" x14ac:dyDescent="0.25">
      <c r="A150" s="78"/>
      <c r="B150" s="520" t="s">
        <v>969</v>
      </c>
      <c r="C150" s="521" t="s">
        <v>364</v>
      </c>
      <c r="D150" s="94" t="s">
        <v>160</v>
      </c>
      <c r="E150" s="5">
        <v>67</v>
      </c>
      <c r="F150" s="296"/>
      <c r="G150" s="10"/>
      <c r="H150" s="296"/>
      <c r="I150" s="5">
        <v>67</v>
      </c>
    </row>
    <row r="151" spans="1:9" ht="16" customHeight="1" x14ac:dyDescent="0.25">
      <c r="A151" s="78"/>
      <c r="B151" s="520" t="s">
        <v>969</v>
      </c>
      <c r="C151" s="521" t="s">
        <v>975</v>
      </c>
      <c r="D151" s="76" t="s">
        <v>161</v>
      </c>
      <c r="E151" s="5">
        <v>91</v>
      </c>
      <c r="F151" s="296"/>
      <c r="G151" s="10"/>
      <c r="H151" s="296"/>
      <c r="I151" s="5">
        <v>91</v>
      </c>
    </row>
    <row r="152" spans="1:9" ht="16" customHeight="1" x14ac:dyDescent="0.25">
      <c r="A152" s="78"/>
      <c r="B152" s="520" t="s">
        <v>969</v>
      </c>
      <c r="C152" s="531" t="s">
        <v>976</v>
      </c>
      <c r="D152" s="76" t="s">
        <v>151</v>
      </c>
      <c r="E152" s="5">
        <v>86</v>
      </c>
      <c r="F152" s="296"/>
      <c r="G152" s="10"/>
      <c r="H152" s="296"/>
      <c r="I152" s="5">
        <v>86</v>
      </c>
    </row>
    <row r="153" spans="1:9" ht="16" customHeight="1" x14ac:dyDescent="0.25">
      <c r="A153" s="78"/>
      <c r="B153" s="520" t="s">
        <v>969</v>
      </c>
      <c r="C153" s="521" t="s">
        <v>977</v>
      </c>
      <c r="D153" s="76" t="s">
        <v>153</v>
      </c>
      <c r="E153" s="5">
        <v>92</v>
      </c>
      <c r="F153" s="296"/>
      <c r="G153" s="10"/>
      <c r="H153" s="296"/>
      <c r="I153" s="5">
        <v>92</v>
      </c>
    </row>
    <row r="154" spans="1:9" ht="16" customHeight="1" x14ac:dyDescent="0.25">
      <c r="A154" s="78"/>
      <c r="B154" s="520" t="s">
        <v>969</v>
      </c>
      <c r="C154" s="521" t="s">
        <v>978</v>
      </c>
      <c r="D154" s="76" t="s">
        <v>43</v>
      </c>
      <c r="E154" s="5">
        <v>69</v>
      </c>
      <c r="F154" s="296"/>
      <c r="G154" s="10"/>
      <c r="H154" s="296"/>
      <c r="I154" s="5">
        <v>69</v>
      </c>
    </row>
    <row r="155" spans="1:9" ht="16" customHeight="1" x14ac:dyDescent="0.25">
      <c r="A155" s="78"/>
      <c r="B155" s="520" t="s">
        <v>969</v>
      </c>
      <c r="C155" s="521" t="s">
        <v>267</v>
      </c>
      <c r="D155" s="76" t="s">
        <v>162</v>
      </c>
      <c r="E155" s="5">
        <v>233</v>
      </c>
      <c r="F155" s="296"/>
      <c r="G155" s="10"/>
      <c r="H155" s="296"/>
      <c r="I155" s="5">
        <v>233</v>
      </c>
    </row>
    <row r="156" spans="1:9" ht="16" customHeight="1" x14ac:dyDescent="0.25">
      <c r="A156" s="78"/>
      <c r="B156" s="520" t="s">
        <v>969</v>
      </c>
      <c r="C156" s="521" t="s">
        <v>365</v>
      </c>
      <c r="D156" s="94" t="s">
        <v>163</v>
      </c>
      <c r="E156" s="5">
        <v>70</v>
      </c>
      <c r="F156" s="296"/>
      <c r="G156" s="10"/>
      <c r="H156" s="296"/>
      <c r="I156" s="5">
        <v>70</v>
      </c>
    </row>
    <row r="157" spans="1:9" ht="16" customHeight="1" x14ac:dyDescent="0.25">
      <c r="A157" s="78"/>
      <c r="B157" s="520" t="s">
        <v>969</v>
      </c>
      <c r="C157" s="521" t="s">
        <v>366</v>
      </c>
      <c r="D157" s="94" t="s">
        <v>164</v>
      </c>
      <c r="E157" s="5">
        <v>71</v>
      </c>
      <c r="F157" s="296"/>
      <c r="G157" s="10"/>
      <c r="H157" s="296"/>
      <c r="I157" s="5">
        <v>71</v>
      </c>
    </row>
    <row r="158" spans="1:9" ht="16" customHeight="1" x14ac:dyDescent="0.25">
      <c r="A158" s="78"/>
      <c r="B158" s="520" t="s">
        <v>969</v>
      </c>
      <c r="C158" s="521" t="s">
        <v>979</v>
      </c>
      <c r="D158" s="76" t="s">
        <v>165</v>
      </c>
      <c r="E158" s="5">
        <v>94</v>
      </c>
      <c r="F158" s="296"/>
      <c r="G158" s="10"/>
      <c r="H158" s="296"/>
      <c r="I158" s="5">
        <v>94</v>
      </c>
    </row>
    <row r="159" spans="1:9" ht="16" customHeight="1" x14ac:dyDescent="0.25">
      <c r="A159" s="78"/>
      <c r="B159" s="520" t="s">
        <v>969</v>
      </c>
      <c r="C159" s="521" t="s">
        <v>980</v>
      </c>
      <c r="D159" s="76" t="s">
        <v>166</v>
      </c>
      <c r="E159" s="5">
        <v>95</v>
      </c>
      <c r="F159" s="296"/>
      <c r="G159" s="10"/>
      <c r="H159" s="296"/>
      <c r="I159" s="5">
        <v>95</v>
      </c>
    </row>
    <row r="160" spans="1:9" ht="16" customHeight="1" x14ac:dyDescent="0.25">
      <c r="A160" s="78"/>
      <c r="B160" s="520" t="s">
        <v>969</v>
      </c>
      <c r="C160" s="521" t="s">
        <v>981</v>
      </c>
      <c r="D160" s="269" t="s">
        <v>326</v>
      </c>
      <c r="E160" s="5">
        <v>78</v>
      </c>
      <c r="F160" s="296"/>
      <c r="G160" s="10"/>
      <c r="H160" s="296"/>
      <c r="I160" s="5">
        <v>78</v>
      </c>
    </row>
    <row r="161" spans="1:9" ht="16" customHeight="1" x14ac:dyDescent="0.25">
      <c r="A161" s="78"/>
      <c r="B161" s="520" t="s">
        <v>969</v>
      </c>
      <c r="C161" s="521" t="s">
        <v>982</v>
      </c>
      <c r="D161" s="94" t="s">
        <v>167</v>
      </c>
      <c r="E161" s="5">
        <v>96</v>
      </c>
      <c r="F161" s="296"/>
      <c r="G161" s="10"/>
      <c r="H161" s="296"/>
      <c r="I161" s="5">
        <v>96</v>
      </c>
    </row>
    <row r="162" spans="1:9" ht="16" customHeight="1" x14ac:dyDescent="0.25">
      <c r="A162" s="78"/>
      <c r="B162" s="520" t="s">
        <v>969</v>
      </c>
      <c r="C162" s="521" t="s">
        <v>983</v>
      </c>
      <c r="D162" s="76" t="s">
        <v>168</v>
      </c>
      <c r="E162" s="5">
        <v>97</v>
      </c>
      <c r="F162" s="296"/>
      <c r="G162" s="10"/>
      <c r="H162" s="296"/>
      <c r="I162" s="5">
        <v>97</v>
      </c>
    </row>
    <row r="163" spans="1:9" ht="16" customHeight="1" x14ac:dyDescent="0.25">
      <c r="A163" s="78"/>
      <c r="B163" s="520" t="s">
        <v>969</v>
      </c>
      <c r="C163" s="521" t="s">
        <v>984</v>
      </c>
      <c r="D163" s="76" t="s">
        <v>169</v>
      </c>
      <c r="E163" s="5">
        <v>98</v>
      </c>
      <c r="F163" s="296"/>
      <c r="G163" s="10"/>
      <c r="H163" s="296"/>
      <c r="I163" s="5">
        <v>98</v>
      </c>
    </row>
    <row r="164" spans="1:9" ht="35.15" customHeight="1" thickBot="1" x14ac:dyDescent="0.35">
      <c r="A164" s="78"/>
      <c r="B164" s="527" t="s">
        <v>985</v>
      </c>
      <c r="C164" s="530"/>
      <c r="D164" s="100" t="s">
        <v>424</v>
      </c>
      <c r="E164" s="5"/>
      <c r="F164" s="318">
        <f>SUM(F165:F177)</f>
        <v>0</v>
      </c>
      <c r="G164" s="238">
        <f>SUM(G165:G177)</f>
        <v>0</v>
      </c>
      <c r="H164" s="318">
        <f>SUM(H165:H177)</f>
        <v>0</v>
      </c>
      <c r="I164" s="5"/>
    </row>
    <row r="165" spans="1:9" ht="16" customHeight="1" thickTop="1" x14ac:dyDescent="0.25">
      <c r="A165" s="78"/>
      <c r="B165" s="520" t="s">
        <v>985</v>
      </c>
      <c r="C165" s="521" t="s">
        <v>986</v>
      </c>
      <c r="D165" s="62" t="s">
        <v>45</v>
      </c>
      <c r="E165" s="5">
        <v>55</v>
      </c>
      <c r="F165" s="296"/>
      <c r="G165" s="10"/>
      <c r="H165" s="296"/>
      <c r="I165" s="5">
        <v>55</v>
      </c>
    </row>
    <row r="166" spans="1:9" ht="16" customHeight="1" x14ac:dyDescent="0.25">
      <c r="A166" s="78"/>
      <c r="B166" s="520" t="s">
        <v>985</v>
      </c>
      <c r="C166" s="521" t="s">
        <v>987</v>
      </c>
      <c r="D166" s="62" t="s">
        <v>171</v>
      </c>
      <c r="E166" s="5">
        <v>57</v>
      </c>
      <c r="F166" s="296"/>
      <c r="G166" s="10"/>
      <c r="H166" s="296"/>
      <c r="I166" s="5">
        <v>57</v>
      </c>
    </row>
    <row r="167" spans="1:9" ht="16" customHeight="1" x14ac:dyDescent="0.25">
      <c r="A167" s="78"/>
      <c r="B167" s="520" t="s">
        <v>985</v>
      </c>
      <c r="C167" s="521" t="s">
        <v>988</v>
      </c>
      <c r="D167" s="62" t="s">
        <v>46</v>
      </c>
      <c r="E167" s="5">
        <v>58</v>
      </c>
      <c r="F167" s="296"/>
      <c r="G167" s="10"/>
      <c r="H167" s="296"/>
      <c r="I167" s="5">
        <v>58</v>
      </c>
    </row>
    <row r="168" spans="1:9" ht="16" customHeight="1" x14ac:dyDescent="0.25">
      <c r="A168" s="78"/>
      <c r="B168" s="520" t="s">
        <v>985</v>
      </c>
      <c r="C168" s="521" t="s">
        <v>47</v>
      </c>
      <c r="D168" s="62" t="s">
        <v>48</v>
      </c>
      <c r="E168" s="5">
        <v>59</v>
      </c>
      <c r="F168" s="296"/>
      <c r="G168" s="10"/>
      <c r="H168" s="296"/>
      <c r="I168" s="5">
        <v>59</v>
      </c>
    </row>
    <row r="169" spans="1:9" ht="16" customHeight="1" x14ac:dyDescent="0.25">
      <c r="A169" s="78"/>
      <c r="B169" s="520" t="s">
        <v>985</v>
      </c>
      <c r="C169" s="521" t="s">
        <v>368</v>
      </c>
      <c r="D169" s="93" t="s">
        <v>173</v>
      </c>
      <c r="E169" s="5">
        <v>61</v>
      </c>
      <c r="F169" s="296"/>
      <c r="G169" s="10"/>
      <c r="H169" s="296"/>
      <c r="I169" s="5">
        <v>61</v>
      </c>
    </row>
    <row r="170" spans="1:9" ht="16" customHeight="1" x14ac:dyDescent="0.25">
      <c r="A170" s="78"/>
      <c r="B170" s="520" t="s">
        <v>985</v>
      </c>
      <c r="C170" s="521" t="s">
        <v>989</v>
      </c>
      <c r="D170" s="62" t="s">
        <v>174</v>
      </c>
      <c r="E170" s="5">
        <v>63</v>
      </c>
      <c r="F170" s="296"/>
      <c r="G170" s="10"/>
      <c r="H170" s="296"/>
      <c r="I170" s="5">
        <v>63</v>
      </c>
    </row>
    <row r="171" spans="1:9" ht="16" customHeight="1" x14ac:dyDescent="0.25">
      <c r="A171" s="78"/>
      <c r="B171" s="520" t="s">
        <v>985</v>
      </c>
      <c r="C171" s="521" t="s">
        <v>310</v>
      </c>
      <c r="D171" s="62" t="s">
        <v>175</v>
      </c>
      <c r="E171" s="5">
        <v>65</v>
      </c>
      <c r="F171" s="296"/>
      <c r="G171" s="10"/>
      <c r="H171" s="296"/>
      <c r="I171" s="5">
        <v>65</v>
      </c>
    </row>
    <row r="172" spans="1:9" ht="16" customHeight="1" x14ac:dyDescent="0.25">
      <c r="A172" s="78"/>
      <c r="B172" s="520" t="s">
        <v>985</v>
      </c>
      <c r="C172" s="521" t="s">
        <v>990</v>
      </c>
      <c r="D172" s="62" t="s">
        <v>172</v>
      </c>
      <c r="E172" s="5">
        <v>68</v>
      </c>
      <c r="F172" s="296"/>
      <c r="G172" s="10"/>
      <c r="H172" s="296"/>
      <c r="I172" s="5">
        <v>68</v>
      </c>
    </row>
    <row r="173" spans="1:9" ht="16" customHeight="1" x14ac:dyDescent="0.25">
      <c r="A173" s="78"/>
      <c r="B173" s="520" t="s">
        <v>985</v>
      </c>
      <c r="C173" s="521" t="s">
        <v>311</v>
      </c>
      <c r="D173" s="62" t="s">
        <v>176</v>
      </c>
      <c r="E173" s="5">
        <v>72</v>
      </c>
      <c r="F173" s="296"/>
      <c r="G173" s="10"/>
      <c r="H173" s="296"/>
      <c r="I173" s="5">
        <v>72</v>
      </c>
    </row>
    <row r="174" spans="1:9" ht="16" customHeight="1" x14ac:dyDescent="0.25">
      <c r="A174" s="78"/>
      <c r="B174" s="520" t="s">
        <v>985</v>
      </c>
      <c r="C174" s="522" t="s">
        <v>312</v>
      </c>
      <c r="D174" s="62" t="s">
        <v>177</v>
      </c>
      <c r="E174" s="5">
        <v>73</v>
      </c>
      <c r="F174" s="296"/>
      <c r="G174" s="10"/>
      <c r="H174" s="296"/>
      <c r="I174" s="5">
        <v>73</v>
      </c>
    </row>
    <row r="175" spans="1:9" ht="16" customHeight="1" x14ac:dyDescent="0.25">
      <c r="A175" s="78"/>
      <c r="B175" s="520" t="s">
        <v>985</v>
      </c>
      <c r="C175" s="522" t="s">
        <v>991</v>
      </c>
      <c r="D175" s="62" t="s">
        <v>178</v>
      </c>
      <c r="E175" s="5">
        <v>74</v>
      </c>
      <c r="F175" s="296"/>
      <c r="G175" s="10"/>
      <c r="H175" s="296"/>
      <c r="I175" s="5">
        <v>74</v>
      </c>
    </row>
    <row r="176" spans="1:9" ht="16" customHeight="1" x14ac:dyDescent="0.25">
      <c r="A176" s="78"/>
      <c r="B176" s="520" t="s">
        <v>985</v>
      </c>
      <c r="C176" s="522" t="s">
        <v>49</v>
      </c>
      <c r="D176" s="62" t="s">
        <v>50</v>
      </c>
      <c r="E176" s="5">
        <v>75</v>
      </c>
      <c r="F176" s="296"/>
      <c r="G176" s="10"/>
      <c r="H176" s="296"/>
      <c r="I176" s="5">
        <v>75</v>
      </c>
    </row>
    <row r="177" spans="1:9" ht="16" customHeight="1" x14ac:dyDescent="0.25">
      <c r="A177" s="78"/>
      <c r="B177" s="520" t="s">
        <v>985</v>
      </c>
      <c r="C177" s="522" t="s">
        <v>51</v>
      </c>
      <c r="D177" s="62" t="s">
        <v>52</v>
      </c>
      <c r="E177" s="5">
        <v>76</v>
      </c>
      <c r="F177" s="296"/>
      <c r="G177" s="10"/>
      <c r="H177" s="296"/>
      <c r="I177" s="5">
        <v>76</v>
      </c>
    </row>
    <row r="178" spans="1:9" ht="35.15" customHeight="1" thickBot="1" x14ac:dyDescent="0.35">
      <c r="A178" s="78"/>
      <c r="B178" s="529" t="s">
        <v>835</v>
      </c>
      <c r="C178" s="524"/>
      <c r="D178" s="97" t="s">
        <v>406</v>
      </c>
      <c r="E178" s="9"/>
      <c r="F178" s="318">
        <f>SUM(F179,F196)</f>
        <v>0</v>
      </c>
      <c r="G178" s="238">
        <f>SUM(G179,G196)</f>
        <v>0</v>
      </c>
      <c r="H178" s="318">
        <f>SUM(H179,H196)</f>
        <v>0</v>
      </c>
      <c r="I178" s="9"/>
    </row>
    <row r="179" spans="1:9" ht="35.15" customHeight="1" thickTop="1" thickBot="1" x14ac:dyDescent="0.35">
      <c r="A179" s="78"/>
      <c r="B179" s="525" t="s">
        <v>992</v>
      </c>
      <c r="C179" s="530"/>
      <c r="D179" s="99" t="s">
        <v>425</v>
      </c>
      <c r="E179" s="5"/>
      <c r="F179" s="318">
        <f>SUM(F180:F195)</f>
        <v>0</v>
      </c>
      <c r="G179" s="238">
        <f>SUM(G180:G195)</f>
        <v>0</v>
      </c>
      <c r="H179" s="318">
        <f>SUM(H180:H195)</f>
        <v>0</v>
      </c>
      <c r="I179" s="5"/>
    </row>
    <row r="180" spans="1:9" ht="16" customHeight="1" thickTop="1" x14ac:dyDescent="0.25">
      <c r="A180" s="78"/>
      <c r="B180" s="520" t="s">
        <v>992</v>
      </c>
      <c r="C180" s="521" t="s">
        <v>993</v>
      </c>
      <c r="D180" s="62" t="s">
        <v>187</v>
      </c>
      <c r="E180" s="5">
        <v>37</v>
      </c>
      <c r="F180" s="296"/>
      <c r="G180" s="10"/>
      <c r="H180" s="296"/>
      <c r="I180" s="5">
        <v>37</v>
      </c>
    </row>
    <row r="181" spans="1:9" ht="16" customHeight="1" x14ac:dyDescent="0.25">
      <c r="A181" s="78"/>
      <c r="B181" s="520" t="s">
        <v>992</v>
      </c>
      <c r="C181" s="522" t="s">
        <v>994</v>
      </c>
      <c r="D181" s="62" t="s">
        <v>188</v>
      </c>
      <c r="E181" s="5">
        <v>38</v>
      </c>
      <c r="F181" s="296"/>
      <c r="G181" s="10"/>
      <c r="H181" s="296"/>
      <c r="I181" s="5">
        <v>38</v>
      </c>
    </row>
    <row r="182" spans="1:9" ht="16" customHeight="1" x14ac:dyDescent="0.25">
      <c r="A182" s="78"/>
      <c r="B182" s="520" t="s">
        <v>992</v>
      </c>
      <c r="C182" s="521" t="s">
        <v>258</v>
      </c>
      <c r="D182" s="62" t="s">
        <v>179</v>
      </c>
      <c r="E182" s="5">
        <v>172</v>
      </c>
      <c r="F182" s="296"/>
      <c r="G182" s="10"/>
      <c r="H182" s="296"/>
      <c r="I182" s="5">
        <v>172</v>
      </c>
    </row>
    <row r="183" spans="1:9" ht="16" customHeight="1" x14ac:dyDescent="0.25">
      <c r="A183" s="78"/>
      <c r="B183" s="520" t="s">
        <v>992</v>
      </c>
      <c r="C183" s="521" t="s">
        <v>995</v>
      </c>
      <c r="D183" s="62" t="s">
        <v>189</v>
      </c>
      <c r="E183" s="5">
        <v>40</v>
      </c>
      <c r="F183" s="296"/>
      <c r="G183" s="10"/>
      <c r="H183" s="296"/>
      <c r="I183" s="5">
        <v>40</v>
      </c>
    </row>
    <row r="184" spans="1:9" ht="16" customHeight="1" x14ac:dyDescent="0.25">
      <c r="A184" s="78"/>
      <c r="B184" s="520" t="s">
        <v>992</v>
      </c>
      <c r="C184" s="521" t="s">
        <v>996</v>
      </c>
      <c r="D184" s="62" t="s">
        <v>180</v>
      </c>
      <c r="E184" s="5">
        <v>181</v>
      </c>
      <c r="F184" s="296"/>
      <c r="G184" s="10"/>
      <c r="H184" s="296"/>
      <c r="I184" s="5">
        <v>181</v>
      </c>
    </row>
    <row r="185" spans="1:9" ht="16" customHeight="1" x14ac:dyDescent="0.25">
      <c r="A185" s="78"/>
      <c r="B185" s="520" t="s">
        <v>992</v>
      </c>
      <c r="C185" s="521" t="s">
        <v>54</v>
      </c>
      <c r="D185" s="62" t="s">
        <v>55</v>
      </c>
      <c r="E185" s="5">
        <v>183</v>
      </c>
      <c r="F185" s="296"/>
      <c r="G185" s="10"/>
      <c r="H185" s="296"/>
      <c r="I185" s="5">
        <v>183</v>
      </c>
    </row>
    <row r="186" spans="1:9" ht="16" customHeight="1" x14ac:dyDescent="0.25">
      <c r="A186" s="78"/>
      <c r="B186" s="520" t="s">
        <v>992</v>
      </c>
      <c r="C186" s="521" t="s">
        <v>997</v>
      </c>
      <c r="D186" s="93" t="s">
        <v>186</v>
      </c>
      <c r="E186" s="5">
        <v>185</v>
      </c>
      <c r="F186" s="296"/>
      <c r="G186" s="10"/>
      <c r="H186" s="296"/>
      <c r="I186" s="5">
        <v>185</v>
      </c>
    </row>
    <row r="187" spans="1:9" ht="16" customHeight="1" x14ac:dyDescent="0.25">
      <c r="A187" s="78"/>
      <c r="B187" s="520" t="s">
        <v>992</v>
      </c>
      <c r="C187" s="521" t="s">
        <v>998</v>
      </c>
      <c r="D187" s="62" t="s">
        <v>190</v>
      </c>
      <c r="E187" s="5">
        <v>186</v>
      </c>
      <c r="F187" s="296"/>
      <c r="G187" s="10"/>
      <c r="H187" s="296"/>
      <c r="I187" s="5">
        <v>186</v>
      </c>
    </row>
    <row r="188" spans="1:9" ht="16" customHeight="1" x14ac:dyDescent="0.25">
      <c r="A188" s="78"/>
      <c r="B188" s="520" t="s">
        <v>992</v>
      </c>
      <c r="C188" s="521" t="s">
        <v>999</v>
      </c>
      <c r="D188" s="62" t="s">
        <v>183</v>
      </c>
      <c r="E188" s="5">
        <v>188</v>
      </c>
      <c r="F188" s="296"/>
      <c r="G188" s="10"/>
      <c r="H188" s="296"/>
      <c r="I188" s="5">
        <v>188</v>
      </c>
    </row>
    <row r="189" spans="1:9" ht="16" customHeight="1" x14ac:dyDescent="0.25">
      <c r="A189" s="78"/>
      <c r="B189" s="520" t="s">
        <v>992</v>
      </c>
      <c r="C189" s="521" t="s">
        <v>313</v>
      </c>
      <c r="D189" s="62" t="s">
        <v>181</v>
      </c>
      <c r="E189" s="5">
        <v>189</v>
      </c>
      <c r="F189" s="296"/>
      <c r="G189" s="10"/>
      <c r="H189" s="296"/>
      <c r="I189" s="5">
        <v>189</v>
      </c>
    </row>
    <row r="190" spans="1:9" ht="16" customHeight="1" x14ac:dyDescent="0.25">
      <c r="A190" s="78"/>
      <c r="B190" s="520" t="s">
        <v>992</v>
      </c>
      <c r="C190" s="521" t="s">
        <v>1000</v>
      </c>
      <c r="D190" s="62" t="s">
        <v>191</v>
      </c>
      <c r="E190" s="5">
        <v>193</v>
      </c>
      <c r="F190" s="296"/>
      <c r="G190" s="10"/>
      <c r="H190" s="296"/>
      <c r="I190" s="5">
        <v>193</v>
      </c>
    </row>
    <row r="191" spans="1:9" ht="16" customHeight="1" x14ac:dyDescent="0.25">
      <c r="A191" s="78"/>
      <c r="B191" s="520" t="s">
        <v>992</v>
      </c>
      <c r="C191" s="521" t="s">
        <v>369</v>
      </c>
      <c r="D191" s="93" t="s">
        <v>182</v>
      </c>
      <c r="E191" s="5">
        <v>201</v>
      </c>
      <c r="F191" s="296"/>
      <c r="G191" s="10"/>
      <c r="H191" s="296"/>
      <c r="I191" s="5">
        <v>201</v>
      </c>
    </row>
    <row r="192" spans="1:9" ht="16" customHeight="1" x14ac:dyDescent="0.25">
      <c r="A192" s="78"/>
      <c r="B192" s="520" t="s">
        <v>992</v>
      </c>
      <c r="C192" s="521" t="s">
        <v>1001</v>
      </c>
      <c r="D192" s="93" t="s">
        <v>192</v>
      </c>
      <c r="E192" s="5">
        <v>218</v>
      </c>
      <c r="F192" s="296"/>
      <c r="G192" s="10"/>
      <c r="H192" s="296"/>
      <c r="I192" s="5">
        <v>218</v>
      </c>
    </row>
    <row r="193" spans="1:9" ht="16" customHeight="1" x14ac:dyDescent="0.25">
      <c r="A193" s="78"/>
      <c r="B193" s="520" t="s">
        <v>992</v>
      </c>
      <c r="C193" s="521" t="s">
        <v>1002</v>
      </c>
      <c r="D193" s="62" t="s">
        <v>184</v>
      </c>
      <c r="E193" s="5">
        <v>204</v>
      </c>
      <c r="F193" s="296"/>
      <c r="G193" s="10"/>
      <c r="H193" s="296"/>
      <c r="I193" s="5">
        <v>204</v>
      </c>
    </row>
    <row r="194" spans="1:9" ht="16" customHeight="1" x14ac:dyDescent="0.25">
      <c r="A194" s="78"/>
      <c r="B194" s="520" t="s">
        <v>992</v>
      </c>
      <c r="C194" s="521" t="s">
        <v>1003</v>
      </c>
      <c r="D194" s="62" t="s">
        <v>193</v>
      </c>
      <c r="E194" s="5">
        <v>207</v>
      </c>
      <c r="F194" s="296"/>
      <c r="G194" s="10"/>
      <c r="H194" s="296"/>
      <c r="I194" s="5">
        <v>207</v>
      </c>
    </row>
    <row r="195" spans="1:9" ht="16" customHeight="1" x14ac:dyDescent="0.25">
      <c r="A195" s="78"/>
      <c r="B195" s="520" t="s">
        <v>992</v>
      </c>
      <c r="C195" s="521" t="s">
        <v>1004</v>
      </c>
      <c r="D195" s="93" t="s">
        <v>185</v>
      </c>
      <c r="E195" s="5">
        <v>211</v>
      </c>
      <c r="F195" s="296"/>
      <c r="G195" s="10"/>
      <c r="H195" s="296"/>
      <c r="I195" s="5">
        <v>211</v>
      </c>
    </row>
    <row r="196" spans="1:9" ht="35.15" customHeight="1" thickBot="1" x14ac:dyDescent="0.35">
      <c r="A196" s="78"/>
      <c r="B196" s="527" t="s">
        <v>1005</v>
      </c>
      <c r="C196" s="530"/>
      <c r="D196" s="100" t="s">
        <v>426</v>
      </c>
      <c r="E196" s="5"/>
      <c r="F196" s="318">
        <f>SUM(F197:F229)</f>
        <v>0</v>
      </c>
      <c r="G196" s="238">
        <f>SUM(G197:G229)</f>
        <v>0</v>
      </c>
      <c r="H196" s="318">
        <f>SUM(H197:H229)</f>
        <v>0</v>
      </c>
      <c r="I196" s="5"/>
    </row>
    <row r="197" spans="1:9" ht="16" customHeight="1" thickTop="1" x14ac:dyDescent="0.25">
      <c r="A197" s="78"/>
      <c r="B197" s="520" t="s">
        <v>1005</v>
      </c>
      <c r="C197" s="521" t="s">
        <v>314</v>
      </c>
      <c r="D197" s="62" t="s">
        <v>194</v>
      </c>
      <c r="E197" s="5">
        <v>171</v>
      </c>
      <c r="F197" s="296"/>
      <c r="G197" s="10"/>
      <c r="H197" s="296"/>
      <c r="I197" s="5">
        <v>171</v>
      </c>
    </row>
    <row r="198" spans="1:9" ht="16" customHeight="1" x14ac:dyDescent="0.25">
      <c r="A198" s="78"/>
      <c r="B198" s="520" t="s">
        <v>1005</v>
      </c>
      <c r="C198" s="521" t="s">
        <v>1006</v>
      </c>
      <c r="D198" s="62" t="s">
        <v>195</v>
      </c>
      <c r="E198" s="5">
        <v>173</v>
      </c>
      <c r="F198" s="296"/>
      <c r="G198" s="10"/>
      <c r="H198" s="296"/>
      <c r="I198" s="5">
        <v>173</v>
      </c>
    </row>
    <row r="199" spans="1:9" ht="16" customHeight="1" x14ac:dyDescent="0.25">
      <c r="A199" s="78"/>
      <c r="B199" s="520" t="s">
        <v>1005</v>
      </c>
      <c r="C199" s="521" t="s">
        <v>315</v>
      </c>
      <c r="D199" s="62" t="s">
        <v>196</v>
      </c>
      <c r="E199" s="5">
        <v>174</v>
      </c>
      <c r="F199" s="296"/>
      <c r="G199" s="10"/>
      <c r="H199" s="296"/>
      <c r="I199" s="5">
        <v>174</v>
      </c>
    </row>
    <row r="200" spans="1:9" ht="16" customHeight="1" x14ac:dyDescent="0.25">
      <c r="A200" s="78"/>
      <c r="B200" s="520" t="s">
        <v>1005</v>
      </c>
      <c r="C200" s="521" t="s">
        <v>386</v>
      </c>
      <c r="D200" s="62" t="s">
        <v>197</v>
      </c>
      <c r="E200" s="5">
        <v>176</v>
      </c>
      <c r="F200" s="296"/>
      <c r="G200" s="10"/>
      <c r="H200" s="296"/>
      <c r="I200" s="5">
        <v>176</v>
      </c>
    </row>
    <row r="201" spans="1:9" ht="16" customHeight="1" x14ac:dyDescent="0.25">
      <c r="A201" s="78"/>
      <c r="B201" s="520" t="s">
        <v>1005</v>
      </c>
      <c r="C201" s="521" t="s">
        <v>57</v>
      </c>
      <c r="D201" s="62" t="s">
        <v>58</v>
      </c>
      <c r="E201" s="5">
        <v>177</v>
      </c>
      <c r="F201" s="296"/>
      <c r="G201" s="10"/>
      <c r="H201" s="296"/>
      <c r="I201" s="5">
        <v>177</v>
      </c>
    </row>
    <row r="202" spans="1:9" ht="16" customHeight="1" x14ac:dyDescent="0.25">
      <c r="A202" s="78"/>
      <c r="B202" s="520" t="s">
        <v>1005</v>
      </c>
      <c r="C202" s="521" t="s">
        <v>1007</v>
      </c>
      <c r="D202" s="62" t="s">
        <v>59</v>
      </c>
      <c r="E202" s="5">
        <v>178</v>
      </c>
      <c r="F202" s="296"/>
      <c r="G202" s="10"/>
      <c r="H202" s="296"/>
      <c r="I202" s="5">
        <v>178</v>
      </c>
    </row>
    <row r="203" spans="1:9" ht="16" customHeight="1" x14ac:dyDescent="0.25">
      <c r="A203" s="78"/>
      <c r="B203" s="520" t="s">
        <v>1005</v>
      </c>
      <c r="C203" s="521" t="s">
        <v>1008</v>
      </c>
      <c r="D203" s="93" t="s">
        <v>60</v>
      </c>
      <c r="E203" s="5">
        <v>179</v>
      </c>
      <c r="F203" s="296"/>
      <c r="G203" s="10"/>
      <c r="H203" s="296"/>
      <c r="I203" s="5">
        <v>179</v>
      </c>
    </row>
    <row r="204" spans="1:9" ht="16" customHeight="1" x14ac:dyDescent="0.25">
      <c r="A204" s="78"/>
      <c r="B204" s="520" t="s">
        <v>1005</v>
      </c>
      <c r="C204" s="521" t="s">
        <v>1009</v>
      </c>
      <c r="D204" s="62" t="s">
        <v>61</v>
      </c>
      <c r="E204" s="5">
        <v>180</v>
      </c>
      <c r="F204" s="296"/>
      <c r="G204" s="10"/>
      <c r="H204" s="296"/>
      <c r="I204" s="5">
        <v>180</v>
      </c>
    </row>
    <row r="205" spans="1:9" s="390" customFormat="1" ht="16" customHeight="1" x14ac:dyDescent="0.25">
      <c r="A205" s="78"/>
      <c r="B205" s="520" t="s">
        <v>1005</v>
      </c>
      <c r="C205" s="521" t="s">
        <v>385</v>
      </c>
      <c r="D205" s="62" t="s">
        <v>56</v>
      </c>
      <c r="E205" s="5">
        <v>182</v>
      </c>
      <c r="F205" s="296"/>
      <c r="G205" s="10"/>
      <c r="H205" s="296"/>
      <c r="I205" s="5">
        <v>182</v>
      </c>
    </row>
    <row r="206" spans="1:9" ht="16" customHeight="1" x14ac:dyDescent="0.25">
      <c r="A206" s="78"/>
      <c r="B206" s="520" t="s">
        <v>1005</v>
      </c>
      <c r="C206" s="521" t="s">
        <v>62</v>
      </c>
      <c r="D206" s="62" t="s">
        <v>63</v>
      </c>
      <c r="E206" s="5">
        <v>184</v>
      </c>
      <c r="F206" s="296"/>
      <c r="G206" s="10"/>
      <c r="H206" s="296"/>
      <c r="I206" s="5">
        <v>184</v>
      </c>
    </row>
    <row r="207" spans="1:9" ht="16" customHeight="1" x14ac:dyDescent="0.25">
      <c r="A207" s="78"/>
      <c r="B207" s="520" t="s">
        <v>1005</v>
      </c>
      <c r="C207" s="521" t="s">
        <v>1010</v>
      </c>
      <c r="D207" s="62" t="s">
        <v>198</v>
      </c>
      <c r="E207" s="5">
        <v>187</v>
      </c>
      <c r="F207" s="296"/>
      <c r="G207" s="10"/>
      <c r="H207" s="296"/>
      <c r="I207" s="5">
        <v>187</v>
      </c>
    </row>
    <row r="208" spans="1:9" ht="16" customHeight="1" x14ac:dyDescent="0.25">
      <c r="A208" s="78"/>
      <c r="B208" s="520" t="s">
        <v>1005</v>
      </c>
      <c r="C208" s="521" t="s">
        <v>1011</v>
      </c>
      <c r="D208" s="62" t="s">
        <v>199</v>
      </c>
      <c r="E208" s="5">
        <v>213</v>
      </c>
      <c r="F208" s="296"/>
      <c r="G208" s="10"/>
      <c r="H208" s="296"/>
      <c r="I208" s="5">
        <v>213</v>
      </c>
    </row>
    <row r="209" spans="1:9" ht="16" customHeight="1" x14ac:dyDescent="0.25">
      <c r="A209" s="78"/>
      <c r="B209" s="520" t="s">
        <v>1005</v>
      </c>
      <c r="C209" s="521" t="s">
        <v>1012</v>
      </c>
      <c r="D209" s="62" t="s">
        <v>201</v>
      </c>
      <c r="E209" s="5">
        <v>214</v>
      </c>
      <c r="F209" s="296"/>
      <c r="G209" s="10"/>
      <c r="H209" s="296"/>
      <c r="I209" s="5">
        <v>214</v>
      </c>
    </row>
    <row r="210" spans="1:9" ht="16" customHeight="1" x14ac:dyDescent="0.25">
      <c r="A210" s="78"/>
      <c r="B210" s="520" t="s">
        <v>1005</v>
      </c>
      <c r="C210" s="532" t="s">
        <v>1013</v>
      </c>
      <c r="D210" s="62" t="s">
        <v>200</v>
      </c>
      <c r="E210" s="5">
        <v>190</v>
      </c>
      <c r="F210" s="296"/>
      <c r="G210" s="10"/>
      <c r="H210" s="296"/>
      <c r="I210" s="5">
        <v>190</v>
      </c>
    </row>
    <row r="211" spans="1:9" ht="16" customHeight="1" x14ac:dyDescent="0.25">
      <c r="A211" s="78"/>
      <c r="B211" s="520" t="s">
        <v>1005</v>
      </c>
      <c r="C211" s="532" t="s">
        <v>1014</v>
      </c>
      <c r="D211" s="62" t="s">
        <v>64</v>
      </c>
      <c r="E211" s="5">
        <v>191</v>
      </c>
      <c r="F211" s="296"/>
      <c r="G211" s="10"/>
      <c r="H211" s="296"/>
      <c r="I211" s="5">
        <v>191</v>
      </c>
    </row>
    <row r="212" spans="1:9" ht="16" customHeight="1" x14ac:dyDescent="0.25">
      <c r="A212" s="78"/>
      <c r="B212" s="520" t="s">
        <v>1005</v>
      </c>
      <c r="C212" s="521" t="s">
        <v>316</v>
      </c>
      <c r="D212" s="62" t="s">
        <v>202</v>
      </c>
      <c r="E212" s="5">
        <v>192</v>
      </c>
      <c r="F212" s="296"/>
      <c r="G212" s="10"/>
      <c r="H212" s="296"/>
      <c r="I212" s="5">
        <v>192</v>
      </c>
    </row>
    <row r="213" spans="1:9" ht="16" customHeight="1" x14ac:dyDescent="0.25">
      <c r="A213" s="78"/>
      <c r="B213" s="520" t="s">
        <v>1005</v>
      </c>
      <c r="C213" s="521" t="s">
        <v>1015</v>
      </c>
      <c r="D213" s="62" t="s">
        <v>203</v>
      </c>
      <c r="E213" s="5">
        <v>194</v>
      </c>
      <c r="F213" s="296"/>
      <c r="G213" s="10"/>
      <c r="H213" s="296"/>
      <c r="I213" s="5">
        <v>194</v>
      </c>
    </row>
    <row r="214" spans="1:9" ht="16" customHeight="1" x14ac:dyDescent="0.25">
      <c r="A214" s="78"/>
      <c r="B214" s="520" t="s">
        <v>1005</v>
      </c>
      <c r="C214" s="521" t="s">
        <v>276</v>
      </c>
      <c r="D214" s="93" t="s">
        <v>65</v>
      </c>
      <c r="E214" s="5">
        <v>195</v>
      </c>
      <c r="F214" s="296"/>
      <c r="G214" s="10"/>
      <c r="H214" s="296"/>
      <c r="I214" s="5">
        <v>195</v>
      </c>
    </row>
    <row r="215" spans="1:9" ht="16" customHeight="1" x14ac:dyDescent="0.25">
      <c r="A215" s="78"/>
      <c r="B215" s="520" t="s">
        <v>1005</v>
      </c>
      <c r="C215" s="521" t="s">
        <v>1016</v>
      </c>
      <c r="D215" s="62" t="s">
        <v>204</v>
      </c>
      <c r="E215" s="5">
        <v>196</v>
      </c>
      <c r="F215" s="296"/>
      <c r="G215" s="10"/>
      <c r="H215" s="296"/>
      <c r="I215" s="5">
        <v>196</v>
      </c>
    </row>
    <row r="216" spans="1:9" ht="16" customHeight="1" x14ac:dyDescent="0.25">
      <c r="A216" s="78"/>
      <c r="B216" s="520" t="s">
        <v>1005</v>
      </c>
      <c r="C216" s="521" t="s">
        <v>1017</v>
      </c>
      <c r="D216" s="62" t="s">
        <v>205</v>
      </c>
      <c r="E216" s="5">
        <v>197</v>
      </c>
      <c r="F216" s="296"/>
      <c r="G216" s="10"/>
      <c r="H216" s="296"/>
      <c r="I216" s="5">
        <v>197</v>
      </c>
    </row>
    <row r="217" spans="1:9" ht="16" customHeight="1" x14ac:dyDescent="0.25">
      <c r="A217" s="78"/>
      <c r="B217" s="520" t="s">
        <v>1005</v>
      </c>
      <c r="C217" s="521" t="s">
        <v>317</v>
      </c>
      <c r="D217" s="62" t="s">
        <v>206</v>
      </c>
      <c r="E217" s="5">
        <v>198</v>
      </c>
      <c r="F217" s="296"/>
      <c r="G217" s="10"/>
      <c r="H217" s="296"/>
      <c r="I217" s="5">
        <v>198</v>
      </c>
    </row>
    <row r="218" spans="1:9" ht="16" customHeight="1" x14ac:dyDescent="0.25">
      <c r="A218" s="78"/>
      <c r="B218" s="520" t="s">
        <v>1005</v>
      </c>
      <c r="C218" s="521" t="s">
        <v>318</v>
      </c>
      <c r="D218" s="62" t="s">
        <v>207</v>
      </c>
      <c r="E218" s="5">
        <v>199</v>
      </c>
      <c r="F218" s="296"/>
      <c r="G218" s="10"/>
      <c r="H218" s="296"/>
      <c r="I218" s="5">
        <v>199</v>
      </c>
    </row>
    <row r="219" spans="1:9" ht="16" customHeight="1" x14ac:dyDescent="0.25">
      <c r="A219" s="78"/>
      <c r="B219" s="520" t="s">
        <v>1005</v>
      </c>
      <c r="C219" s="521" t="s">
        <v>319</v>
      </c>
      <c r="D219" s="62" t="s">
        <v>208</v>
      </c>
      <c r="E219" s="5">
        <v>202</v>
      </c>
      <c r="F219" s="296"/>
      <c r="G219" s="10"/>
      <c r="H219" s="296"/>
      <c r="I219" s="5">
        <v>202</v>
      </c>
    </row>
    <row r="220" spans="1:9" ht="16" customHeight="1" x14ac:dyDescent="0.25">
      <c r="A220" s="78"/>
      <c r="B220" s="520" t="s">
        <v>1005</v>
      </c>
      <c r="C220" s="522" t="s">
        <v>1018</v>
      </c>
      <c r="D220" s="62" t="s">
        <v>66</v>
      </c>
      <c r="E220" s="5">
        <v>203</v>
      </c>
      <c r="F220" s="296"/>
      <c r="G220" s="10"/>
      <c r="H220" s="296"/>
      <c r="I220" s="5">
        <v>203</v>
      </c>
    </row>
    <row r="221" spans="1:9" ht="16" customHeight="1" x14ac:dyDescent="0.25">
      <c r="A221" s="78"/>
      <c r="B221" s="520" t="s">
        <v>1005</v>
      </c>
      <c r="C221" s="522" t="s">
        <v>1019</v>
      </c>
      <c r="D221" s="62" t="s">
        <v>67</v>
      </c>
      <c r="E221" s="5">
        <v>205</v>
      </c>
      <c r="F221" s="296"/>
      <c r="G221" s="10"/>
      <c r="H221" s="296"/>
      <c r="I221" s="5">
        <v>205</v>
      </c>
    </row>
    <row r="222" spans="1:9" ht="16" customHeight="1" x14ac:dyDescent="0.25">
      <c r="A222" s="78"/>
      <c r="B222" s="520" t="s">
        <v>1005</v>
      </c>
      <c r="C222" s="522" t="s">
        <v>320</v>
      </c>
      <c r="D222" s="62" t="s">
        <v>209</v>
      </c>
      <c r="E222" s="5">
        <v>206</v>
      </c>
      <c r="F222" s="296"/>
      <c r="G222" s="10"/>
      <c r="H222" s="296"/>
      <c r="I222" s="5">
        <v>206</v>
      </c>
    </row>
    <row r="223" spans="1:9" ht="16" customHeight="1" x14ac:dyDescent="0.25">
      <c r="A223" s="78"/>
      <c r="B223" s="520" t="s">
        <v>1005</v>
      </c>
      <c r="C223" s="522" t="s">
        <v>1020</v>
      </c>
      <c r="D223" s="62" t="s">
        <v>210</v>
      </c>
      <c r="E223" s="5">
        <v>215</v>
      </c>
      <c r="F223" s="296"/>
      <c r="G223" s="10"/>
      <c r="H223" s="296"/>
      <c r="I223" s="5">
        <v>215</v>
      </c>
    </row>
    <row r="224" spans="1:9" ht="16" customHeight="1" x14ac:dyDescent="0.25">
      <c r="A224" s="78"/>
      <c r="B224" s="520" t="s">
        <v>1005</v>
      </c>
      <c r="C224" s="522" t="s">
        <v>278</v>
      </c>
      <c r="D224" s="93" t="s">
        <v>68</v>
      </c>
      <c r="E224" s="5">
        <v>208</v>
      </c>
      <c r="F224" s="296"/>
      <c r="G224" s="10"/>
      <c r="H224" s="296"/>
      <c r="I224" s="5">
        <v>208</v>
      </c>
    </row>
    <row r="225" spans="1:9" ht="16" customHeight="1" x14ac:dyDescent="0.25">
      <c r="A225" s="78"/>
      <c r="B225" s="520" t="s">
        <v>1005</v>
      </c>
      <c r="C225" s="522" t="s">
        <v>69</v>
      </c>
      <c r="D225" s="62" t="s">
        <v>70</v>
      </c>
      <c r="E225" s="5">
        <v>209</v>
      </c>
      <c r="F225" s="296"/>
      <c r="G225" s="10"/>
      <c r="H225" s="296"/>
      <c r="I225" s="5">
        <v>209</v>
      </c>
    </row>
    <row r="226" spans="1:9" ht="16" customHeight="1" x14ac:dyDescent="0.25">
      <c r="A226" s="78"/>
      <c r="B226" s="520" t="s">
        <v>1005</v>
      </c>
      <c r="C226" s="522" t="s">
        <v>371</v>
      </c>
      <c r="D226" s="93" t="s">
        <v>211</v>
      </c>
      <c r="E226" s="5">
        <v>231</v>
      </c>
      <c r="F226" s="296"/>
      <c r="G226" s="10"/>
      <c r="H226" s="296"/>
      <c r="I226" s="5">
        <v>231</v>
      </c>
    </row>
    <row r="227" spans="1:9" ht="16" customHeight="1" x14ac:dyDescent="0.25">
      <c r="A227" s="78"/>
      <c r="B227" s="520" t="s">
        <v>1005</v>
      </c>
      <c r="C227" s="522" t="s">
        <v>321</v>
      </c>
      <c r="D227" s="62" t="s">
        <v>212</v>
      </c>
      <c r="E227" s="5">
        <v>216</v>
      </c>
      <c r="F227" s="296"/>
      <c r="G227" s="10"/>
      <c r="H227" s="296"/>
      <c r="I227" s="5">
        <v>216</v>
      </c>
    </row>
    <row r="228" spans="1:9" ht="16" customHeight="1" x14ac:dyDescent="0.25">
      <c r="A228" s="78"/>
      <c r="B228" s="520" t="s">
        <v>1005</v>
      </c>
      <c r="C228" s="522" t="s">
        <v>1021</v>
      </c>
      <c r="D228" s="62" t="s">
        <v>213</v>
      </c>
      <c r="E228" s="5">
        <v>217</v>
      </c>
      <c r="F228" s="296"/>
      <c r="G228" s="10"/>
      <c r="H228" s="296"/>
      <c r="I228" s="5">
        <v>217</v>
      </c>
    </row>
    <row r="229" spans="1:9" ht="16" customHeight="1" x14ac:dyDescent="0.25">
      <c r="A229" s="78"/>
      <c r="B229" s="520" t="s">
        <v>1005</v>
      </c>
      <c r="C229" s="522" t="s">
        <v>1022</v>
      </c>
      <c r="D229" s="62" t="s">
        <v>214</v>
      </c>
      <c r="E229" s="5">
        <v>212</v>
      </c>
      <c r="F229" s="296"/>
      <c r="G229" s="10"/>
      <c r="H229" s="296"/>
      <c r="I229" s="5">
        <v>212</v>
      </c>
    </row>
    <row r="230" spans="1:9" ht="35.15" customHeight="1" thickBot="1" x14ac:dyDescent="0.35">
      <c r="A230" s="78"/>
      <c r="B230" s="533" t="s">
        <v>840</v>
      </c>
      <c r="C230" s="534"/>
      <c r="D230" s="97" t="s">
        <v>407</v>
      </c>
      <c r="E230" s="9"/>
      <c r="F230" s="318">
        <f>SUM(F231:F263)</f>
        <v>0</v>
      </c>
      <c r="G230" s="238">
        <f>SUM(G231:G263)</f>
        <v>0</v>
      </c>
      <c r="H230" s="318">
        <f>SUM(H231:H263)</f>
        <v>0</v>
      </c>
      <c r="I230" s="9"/>
    </row>
    <row r="231" spans="1:9" ht="16" customHeight="1" thickTop="1" x14ac:dyDescent="0.25">
      <c r="A231" s="78"/>
      <c r="B231" s="520" t="s">
        <v>840</v>
      </c>
      <c r="C231" s="521" t="s">
        <v>1023</v>
      </c>
      <c r="D231" s="62" t="s">
        <v>215</v>
      </c>
      <c r="E231" s="5">
        <v>237</v>
      </c>
      <c r="F231" s="296"/>
      <c r="G231" s="10"/>
      <c r="H231" s="296"/>
      <c r="I231" s="5">
        <v>237</v>
      </c>
    </row>
    <row r="232" spans="1:9" ht="16" customHeight="1" x14ac:dyDescent="0.25">
      <c r="A232" s="78"/>
      <c r="B232" s="520" t="s">
        <v>840</v>
      </c>
      <c r="C232" s="522" t="s">
        <v>1024</v>
      </c>
      <c r="D232" s="62" t="s">
        <v>241</v>
      </c>
      <c r="E232" s="5">
        <v>238</v>
      </c>
      <c r="F232" s="296"/>
      <c r="G232" s="10"/>
      <c r="H232" s="296"/>
      <c r="I232" s="5">
        <v>238</v>
      </c>
    </row>
    <row r="233" spans="1:9" ht="16" customHeight="1" x14ac:dyDescent="0.25">
      <c r="A233" s="78"/>
      <c r="B233" s="520" t="s">
        <v>840</v>
      </c>
      <c r="C233" s="522" t="s">
        <v>1025</v>
      </c>
      <c r="D233" s="62" t="s">
        <v>71</v>
      </c>
      <c r="E233" s="5">
        <v>224</v>
      </c>
      <c r="F233" s="296"/>
      <c r="G233" s="10"/>
      <c r="H233" s="296"/>
      <c r="I233" s="5">
        <v>224</v>
      </c>
    </row>
    <row r="234" spans="1:9" ht="16" customHeight="1" x14ac:dyDescent="0.25">
      <c r="A234" s="78"/>
      <c r="B234" s="520" t="s">
        <v>840</v>
      </c>
      <c r="C234" s="522" t="s">
        <v>1026</v>
      </c>
      <c r="D234" s="62" t="s">
        <v>242</v>
      </c>
      <c r="E234" s="5">
        <v>240</v>
      </c>
      <c r="F234" s="296"/>
      <c r="G234" s="10"/>
      <c r="H234" s="296"/>
      <c r="I234" s="5">
        <v>240</v>
      </c>
    </row>
    <row r="235" spans="1:9" ht="16" customHeight="1" x14ac:dyDescent="0.25">
      <c r="A235" s="78"/>
      <c r="B235" s="520" t="s">
        <v>840</v>
      </c>
      <c r="C235" s="522" t="s">
        <v>1027</v>
      </c>
      <c r="D235" s="229" t="s">
        <v>232</v>
      </c>
      <c r="E235" s="5">
        <v>241</v>
      </c>
      <c r="F235" s="296"/>
      <c r="G235" s="10"/>
      <c r="H235" s="296"/>
      <c r="I235" s="5">
        <v>241</v>
      </c>
    </row>
    <row r="236" spans="1:9" ht="16" customHeight="1" x14ac:dyDescent="0.25">
      <c r="A236" s="78"/>
      <c r="B236" s="520" t="s">
        <v>840</v>
      </c>
      <c r="C236" s="522" t="s">
        <v>1028</v>
      </c>
      <c r="D236" s="62" t="s">
        <v>223</v>
      </c>
      <c r="E236" s="5">
        <v>242</v>
      </c>
      <c r="F236" s="296"/>
      <c r="G236" s="10"/>
      <c r="H236" s="296"/>
      <c r="I236" s="5">
        <v>242</v>
      </c>
    </row>
    <row r="237" spans="1:9" ht="16" customHeight="1" x14ac:dyDescent="0.25">
      <c r="A237" s="78"/>
      <c r="B237" s="520" t="s">
        <v>840</v>
      </c>
      <c r="C237" s="522" t="s">
        <v>1029</v>
      </c>
      <c r="D237" s="93" t="s">
        <v>228</v>
      </c>
      <c r="E237" s="5">
        <v>243</v>
      </c>
      <c r="F237" s="296"/>
      <c r="G237" s="10"/>
      <c r="H237" s="296"/>
      <c r="I237" s="5">
        <v>243</v>
      </c>
    </row>
    <row r="238" spans="1:9" ht="16" customHeight="1" x14ac:dyDescent="0.25">
      <c r="A238" s="78"/>
      <c r="B238" s="520" t="s">
        <v>840</v>
      </c>
      <c r="C238" s="522" t="s">
        <v>1030</v>
      </c>
      <c r="D238" s="93" t="s">
        <v>244</v>
      </c>
      <c r="E238" s="5">
        <v>244</v>
      </c>
      <c r="F238" s="296"/>
      <c r="G238" s="10"/>
      <c r="H238" s="296"/>
      <c r="I238" s="5">
        <v>244</v>
      </c>
    </row>
    <row r="239" spans="1:9" ht="16" customHeight="1" x14ac:dyDescent="0.25">
      <c r="A239" s="78"/>
      <c r="B239" s="520" t="s">
        <v>840</v>
      </c>
      <c r="C239" s="522" t="s">
        <v>1031</v>
      </c>
      <c r="D239" s="93" t="s">
        <v>224</v>
      </c>
      <c r="E239" s="5">
        <v>245</v>
      </c>
      <c r="F239" s="296"/>
      <c r="G239" s="10"/>
      <c r="H239" s="296"/>
      <c r="I239" s="5">
        <v>245</v>
      </c>
    </row>
    <row r="240" spans="1:9" ht="16" customHeight="1" x14ac:dyDescent="0.25">
      <c r="A240" s="78"/>
      <c r="B240" s="520" t="s">
        <v>840</v>
      </c>
      <c r="C240" s="522" t="s">
        <v>216</v>
      </c>
      <c r="D240" s="62" t="s">
        <v>217</v>
      </c>
      <c r="E240" s="5">
        <v>246</v>
      </c>
      <c r="F240" s="296"/>
      <c r="G240" s="10"/>
      <c r="H240" s="296"/>
      <c r="I240" s="5">
        <v>246</v>
      </c>
    </row>
    <row r="241" spans="1:9" ht="16" customHeight="1" x14ac:dyDescent="0.25">
      <c r="A241" s="78"/>
      <c r="B241" s="520" t="s">
        <v>840</v>
      </c>
      <c r="C241" s="522" t="s">
        <v>1032</v>
      </c>
      <c r="D241" s="62" t="s">
        <v>221</v>
      </c>
      <c r="E241" s="5">
        <v>247</v>
      </c>
      <c r="F241" s="296"/>
      <c r="G241" s="10"/>
      <c r="H241" s="296"/>
      <c r="I241" s="5">
        <v>247</v>
      </c>
    </row>
    <row r="242" spans="1:9" ht="16" customHeight="1" x14ac:dyDescent="0.25">
      <c r="A242" s="78"/>
      <c r="B242" s="520" t="s">
        <v>840</v>
      </c>
      <c r="C242" s="522" t="s">
        <v>225</v>
      </c>
      <c r="D242" s="62" t="s">
        <v>226</v>
      </c>
      <c r="E242" s="5">
        <v>248</v>
      </c>
      <c r="F242" s="296"/>
      <c r="G242" s="10"/>
      <c r="H242" s="296"/>
      <c r="I242" s="5">
        <v>248</v>
      </c>
    </row>
    <row r="243" spans="1:9" ht="16" customHeight="1" x14ac:dyDescent="0.25">
      <c r="A243" s="78"/>
      <c r="B243" s="520" t="s">
        <v>840</v>
      </c>
      <c r="C243" s="522" t="s">
        <v>1033</v>
      </c>
      <c r="D243" s="93" t="s">
        <v>218</v>
      </c>
      <c r="E243" s="5">
        <v>249</v>
      </c>
      <c r="F243" s="296"/>
      <c r="G243" s="10"/>
      <c r="H243" s="296"/>
      <c r="I243" s="5">
        <v>249</v>
      </c>
    </row>
    <row r="244" spans="1:9" ht="16" customHeight="1" x14ac:dyDescent="0.25">
      <c r="A244" s="78"/>
      <c r="B244" s="520" t="s">
        <v>840</v>
      </c>
      <c r="C244" s="522" t="s">
        <v>1034</v>
      </c>
      <c r="D244" s="62" t="s">
        <v>219</v>
      </c>
      <c r="E244" s="5">
        <v>275</v>
      </c>
      <c r="F244" s="296"/>
      <c r="G244" s="10"/>
      <c r="H244" s="296"/>
      <c r="I244" s="5">
        <v>275</v>
      </c>
    </row>
    <row r="245" spans="1:9" ht="16" customHeight="1" x14ac:dyDescent="0.25">
      <c r="A245" s="78"/>
      <c r="B245" s="520" t="s">
        <v>840</v>
      </c>
      <c r="C245" s="522" t="s">
        <v>1035</v>
      </c>
      <c r="D245" s="62" t="s">
        <v>227</v>
      </c>
      <c r="E245" s="5">
        <v>276</v>
      </c>
      <c r="F245" s="296"/>
      <c r="G245" s="10"/>
      <c r="H245" s="296"/>
      <c r="I245" s="5">
        <v>276</v>
      </c>
    </row>
    <row r="246" spans="1:9" ht="16" customHeight="1" x14ac:dyDescent="0.25">
      <c r="A246" s="78"/>
      <c r="B246" s="520" t="s">
        <v>840</v>
      </c>
      <c r="C246" s="522" t="s">
        <v>229</v>
      </c>
      <c r="D246" s="62" t="s">
        <v>230</v>
      </c>
      <c r="E246" s="5">
        <v>277</v>
      </c>
      <c r="F246" s="296"/>
      <c r="G246" s="10"/>
      <c r="H246" s="296"/>
      <c r="I246" s="5">
        <v>277</v>
      </c>
    </row>
    <row r="247" spans="1:9" ht="16" customHeight="1" x14ac:dyDescent="0.25">
      <c r="A247" s="78"/>
      <c r="B247" s="520" t="s">
        <v>840</v>
      </c>
      <c r="C247" s="522" t="s">
        <v>1036</v>
      </c>
      <c r="D247" s="93" t="s">
        <v>231</v>
      </c>
      <c r="E247" s="5">
        <v>278</v>
      </c>
      <c r="F247" s="296"/>
      <c r="G247" s="10"/>
      <c r="H247" s="296"/>
      <c r="I247" s="5">
        <v>278</v>
      </c>
    </row>
    <row r="248" spans="1:9" ht="16" customHeight="1" x14ac:dyDescent="0.25">
      <c r="A248" s="78"/>
      <c r="B248" s="520" t="s">
        <v>840</v>
      </c>
      <c r="C248" s="522" t="s">
        <v>1037</v>
      </c>
      <c r="D248" s="93" t="s">
        <v>72</v>
      </c>
      <c r="E248" s="5">
        <v>225</v>
      </c>
      <c r="F248" s="296"/>
      <c r="G248" s="10"/>
      <c r="H248" s="296"/>
      <c r="I248" s="5">
        <v>225</v>
      </c>
    </row>
    <row r="249" spans="1:9" ht="16" customHeight="1" x14ac:dyDescent="0.25">
      <c r="A249" s="78"/>
      <c r="B249" s="520" t="s">
        <v>840</v>
      </c>
      <c r="C249" s="522" t="s">
        <v>233</v>
      </c>
      <c r="D249" s="62" t="s">
        <v>234</v>
      </c>
      <c r="E249" s="5">
        <v>255</v>
      </c>
      <c r="F249" s="296"/>
      <c r="G249" s="10"/>
      <c r="H249" s="296"/>
      <c r="I249" s="5">
        <v>255</v>
      </c>
    </row>
    <row r="250" spans="1:9" ht="16" customHeight="1" x14ac:dyDescent="0.25">
      <c r="A250" s="78"/>
      <c r="B250" s="520" t="s">
        <v>840</v>
      </c>
      <c r="C250" s="522" t="s">
        <v>1038</v>
      </c>
      <c r="D250" s="93" t="s">
        <v>236</v>
      </c>
      <c r="E250" s="5">
        <v>256</v>
      </c>
      <c r="F250" s="296"/>
      <c r="G250" s="10"/>
      <c r="H250" s="296"/>
      <c r="I250" s="5">
        <v>256</v>
      </c>
    </row>
    <row r="251" spans="1:9" ht="16" customHeight="1" x14ac:dyDescent="0.25">
      <c r="A251" s="78"/>
      <c r="B251" s="520" t="s">
        <v>840</v>
      </c>
      <c r="C251" s="522" t="s">
        <v>1039</v>
      </c>
      <c r="D251" s="62" t="s">
        <v>222</v>
      </c>
      <c r="E251" s="5">
        <v>257</v>
      </c>
      <c r="F251" s="296"/>
      <c r="G251" s="10"/>
      <c r="H251" s="296"/>
      <c r="I251" s="5">
        <v>257</v>
      </c>
    </row>
    <row r="252" spans="1:9" ht="16" customHeight="1" x14ac:dyDescent="0.25">
      <c r="A252" s="78"/>
      <c r="B252" s="520" t="s">
        <v>840</v>
      </c>
      <c r="C252" s="522" t="s">
        <v>237</v>
      </c>
      <c r="D252" s="62" t="s">
        <v>238</v>
      </c>
      <c r="E252" s="5">
        <v>258</v>
      </c>
      <c r="F252" s="296"/>
      <c r="G252" s="10"/>
      <c r="H252" s="296"/>
      <c r="I252" s="5">
        <v>258</v>
      </c>
    </row>
    <row r="253" spans="1:9" ht="16" customHeight="1" x14ac:dyDescent="0.25">
      <c r="A253" s="78"/>
      <c r="B253" s="520" t="s">
        <v>840</v>
      </c>
      <c r="C253" s="522" t="s">
        <v>1040</v>
      </c>
      <c r="D253" s="93" t="s">
        <v>239</v>
      </c>
      <c r="E253" s="270">
        <v>235</v>
      </c>
      <c r="F253" s="296"/>
      <c r="G253" s="10"/>
      <c r="H253" s="296"/>
      <c r="I253" s="270">
        <v>235</v>
      </c>
    </row>
    <row r="254" spans="1:9" ht="16" customHeight="1" x14ac:dyDescent="0.25">
      <c r="A254" s="78"/>
      <c r="B254" s="520" t="s">
        <v>840</v>
      </c>
      <c r="C254" s="522" t="s">
        <v>1041</v>
      </c>
      <c r="D254" s="93" t="s">
        <v>240</v>
      </c>
      <c r="E254" s="5">
        <v>260</v>
      </c>
      <c r="F254" s="296"/>
      <c r="G254" s="10"/>
      <c r="H254" s="296"/>
      <c r="I254" s="5">
        <v>260</v>
      </c>
    </row>
    <row r="255" spans="1:9" ht="16" customHeight="1" x14ac:dyDescent="0.25">
      <c r="A255" s="78"/>
      <c r="B255" s="520" t="s">
        <v>840</v>
      </c>
      <c r="C255" s="522" t="s">
        <v>1042</v>
      </c>
      <c r="D255" s="93" t="s">
        <v>245</v>
      </c>
      <c r="E255" s="5">
        <v>261</v>
      </c>
      <c r="F255" s="296"/>
      <c r="G255" s="10"/>
      <c r="H255" s="296"/>
      <c r="I255" s="5">
        <v>261</v>
      </c>
    </row>
    <row r="256" spans="1:9" ht="16" customHeight="1" x14ac:dyDescent="0.25">
      <c r="A256" s="78"/>
      <c r="B256" s="520" t="s">
        <v>840</v>
      </c>
      <c r="C256" s="522" t="s">
        <v>252</v>
      </c>
      <c r="D256" s="62" t="s">
        <v>253</v>
      </c>
      <c r="E256" s="5">
        <v>262</v>
      </c>
      <c r="F256" s="296"/>
      <c r="G256" s="10"/>
      <c r="H256" s="296"/>
      <c r="I256" s="5">
        <v>262</v>
      </c>
    </row>
    <row r="257" spans="1:9" ht="16" customHeight="1" x14ac:dyDescent="0.25">
      <c r="A257" s="78"/>
      <c r="B257" s="520" t="s">
        <v>840</v>
      </c>
      <c r="C257" s="522" t="s">
        <v>1043</v>
      </c>
      <c r="D257" s="62" t="s">
        <v>243</v>
      </c>
      <c r="E257" s="5">
        <v>263</v>
      </c>
      <c r="F257" s="296"/>
      <c r="G257" s="10"/>
      <c r="H257" s="296"/>
      <c r="I257" s="5">
        <v>263</v>
      </c>
    </row>
    <row r="258" spans="1:9" ht="16" customHeight="1" x14ac:dyDescent="0.25">
      <c r="A258" s="78"/>
      <c r="B258" s="520" t="s">
        <v>840</v>
      </c>
      <c r="C258" s="522" t="s">
        <v>370</v>
      </c>
      <c r="D258" s="62" t="s">
        <v>235</v>
      </c>
      <c r="E258" s="5">
        <v>264</v>
      </c>
      <c r="F258" s="296"/>
      <c r="G258" s="10"/>
      <c r="H258" s="296"/>
      <c r="I258" s="5">
        <v>264</v>
      </c>
    </row>
    <row r="259" spans="1:9" ht="16" customHeight="1" x14ac:dyDescent="0.25">
      <c r="A259" s="78"/>
      <c r="B259" s="520" t="s">
        <v>840</v>
      </c>
      <c r="C259" s="522" t="s">
        <v>246</v>
      </c>
      <c r="D259" s="62" t="s">
        <v>247</v>
      </c>
      <c r="E259" s="5">
        <v>265</v>
      </c>
      <c r="F259" s="296"/>
      <c r="G259" s="10"/>
      <c r="H259" s="296"/>
      <c r="I259" s="5">
        <v>265</v>
      </c>
    </row>
    <row r="260" spans="1:9" ht="16" customHeight="1" x14ac:dyDescent="0.25">
      <c r="A260" s="78"/>
      <c r="B260" s="520" t="s">
        <v>840</v>
      </c>
      <c r="C260" s="522" t="s">
        <v>248</v>
      </c>
      <c r="D260" s="62" t="s">
        <v>249</v>
      </c>
      <c r="E260" s="5">
        <v>266</v>
      </c>
      <c r="F260" s="296"/>
      <c r="G260" s="10"/>
      <c r="H260" s="296"/>
      <c r="I260" s="5">
        <v>266</v>
      </c>
    </row>
    <row r="261" spans="1:9" ht="16" customHeight="1" x14ac:dyDescent="0.25">
      <c r="A261" s="78"/>
      <c r="B261" s="520" t="s">
        <v>840</v>
      </c>
      <c r="C261" s="522" t="s">
        <v>250</v>
      </c>
      <c r="D261" s="62" t="s">
        <v>251</v>
      </c>
      <c r="E261" s="5">
        <v>267</v>
      </c>
      <c r="F261" s="296"/>
      <c r="G261" s="10"/>
      <c r="H261" s="296"/>
      <c r="I261" s="5">
        <v>267</v>
      </c>
    </row>
    <row r="262" spans="1:9" ht="16" customHeight="1" x14ac:dyDescent="0.25">
      <c r="A262" s="78"/>
      <c r="B262" s="520" t="s">
        <v>840</v>
      </c>
      <c r="C262" s="522" t="s">
        <v>1044</v>
      </c>
      <c r="D262" s="93" t="s">
        <v>254</v>
      </c>
      <c r="E262" s="5">
        <v>268</v>
      </c>
      <c r="F262" s="296"/>
      <c r="G262" s="10"/>
      <c r="H262" s="296"/>
      <c r="I262" s="5">
        <v>268</v>
      </c>
    </row>
    <row r="263" spans="1:9" ht="16" customHeight="1" x14ac:dyDescent="0.25">
      <c r="A263" s="78"/>
      <c r="B263" s="520" t="s">
        <v>840</v>
      </c>
      <c r="C263" s="522" t="s">
        <v>1045</v>
      </c>
      <c r="D263" s="62" t="s">
        <v>220</v>
      </c>
      <c r="E263" s="5">
        <v>269</v>
      </c>
      <c r="F263" s="296"/>
      <c r="G263" s="10"/>
      <c r="H263" s="296"/>
      <c r="I263" s="5">
        <v>269</v>
      </c>
    </row>
    <row r="264" spans="1:9" ht="1" customHeight="1" x14ac:dyDescent="0.25">
      <c r="C264" s="75"/>
    </row>
    <row r="265" spans="1:9" ht="1" customHeight="1" x14ac:dyDescent="0.25"/>
    <row r="266" spans="1:9" ht="27" customHeight="1" thickBot="1" x14ac:dyDescent="0.35">
      <c r="B266" s="63"/>
      <c r="C266" s="59" t="s">
        <v>629</v>
      </c>
      <c r="D266" s="60" t="s">
        <v>432</v>
      </c>
      <c r="E266" s="5">
        <v>250</v>
      </c>
      <c r="F266" s="55">
        <f>SUM(F18,F67,F126,F178,F230)</f>
        <v>0</v>
      </c>
      <c r="G266" s="55">
        <f>SUM(G18,G67,G126,G178,G230)</f>
        <v>0</v>
      </c>
      <c r="H266" s="55">
        <f>SUM(H18,H67,H126,H178,H230)</f>
        <v>0</v>
      </c>
      <c r="I266" s="5">
        <v>250</v>
      </c>
    </row>
    <row r="267" spans="1:9" ht="35.25" hidden="1" customHeight="1" thickTop="1" x14ac:dyDescent="0.25">
      <c r="C267" s="510"/>
    </row>
    <row r="268" spans="1:9" ht="31.5" hidden="1" customHeight="1" x14ac:dyDescent="0.25">
      <c r="C268" s="510"/>
    </row>
    <row r="269" spans="1:9" ht="31.5" hidden="1" customHeight="1" x14ac:dyDescent="0.25">
      <c r="C269" s="510"/>
    </row>
    <row r="270" spans="1:9" ht="31.5" hidden="1" customHeight="1" x14ac:dyDescent="0.25">
      <c r="C270" s="510"/>
    </row>
    <row r="271" spans="1:9" ht="27" hidden="1" customHeight="1" x14ac:dyDescent="0.25">
      <c r="C271" s="510"/>
    </row>
    <row r="272" spans="1:9" ht="6" customHeight="1" thickTop="1" x14ac:dyDescent="0.25">
      <c r="C272" s="308"/>
      <c r="D272" s="16"/>
      <c r="E272" s="16"/>
      <c r="F272" s="16"/>
      <c r="G272" s="16"/>
      <c r="H272" s="16"/>
      <c r="I272" s="16"/>
    </row>
    <row r="273" spans="3:9" x14ac:dyDescent="0.25">
      <c r="C273" s="153" t="s">
        <v>628</v>
      </c>
      <c r="I273" s="299" t="s">
        <v>275</v>
      </c>
    </row>
    <row r="274" spans="3:9" x14ac:dyDescent="0.25">
      <c r="C274" s="175" t="str">
        <f>"Version: "&amp;C313</f>
        <v>Version: 1.00.E0</v>
      </c>
    </row>
    <row r="275" spans="3:9" x14ac:dyDescent="0.25">
      <c r="C275" s="510"/>
      <c r="F275" s="445"/>
      <c r="G275" s="445"/>
      <c r="H275" s="445"/>
    </row>
    <row r="276" spans="3:9" x14ac:dyDescent="0.25">
      <c r="C276" s="510"/>
      <c r="F276" s="445"/>
      <c r="G276" s="445"/>
      <c r="H276" s="445"/>
    </row>
    <row r="277" spans="3:9" x14ac:dyDescent="0.25">
      <c r="C277" s="510"/>
      <c r="F277" s="243"/>
    </row>
    <row r="278" spans="3:9" hidden="1" x14ac:dyDescent="0.25">
      <c r="C278" s="510"/>
      <c r="F278" s="243"/>
      <c r="I278" s="14"/>
    </row>
    <row r="279" spans="3:9" hidden="1" x14ac:dyDescent="0.25">
      <c r="C279" s="510"/>
      <c r="F279" s="243"/>
    </row>
    <row r="280" spans="3:9" hidden="1" x14ac:dyDescent="0.25">
      <c r="C280" s="510"/>
      <c r="F280" s="12"/>
    </row>
    <row r="281" spans="3:9" hidden="1" x14ac:dyDescent="0.25">
      <c r="C281" s="510"/>
      <c r="F281" s="13"/>
    </row>
    <row r="282" spans="3:9" ht="13" x14ac:dyDescent="0.3">
      <c r="C282" s="122" t="s">
        <v>485</v>
      </c>
      <c r="F282" s="243"/>
    </row>
    <row r="283" spans="3:9" ht="13" x14ac:dyDescent="0.25">
      <c r="C283" s="89" t="s">
        <v>637</v>
      </c>
      <c r="D283" s="89"/>
      <c r="E283" s="123"/>
      <c r="F283" s="158" t="str">
        <f>IF(MIN(F18:F271)&lt;0,"ERROR","")</f>
        <v/>
      </c>
      <c r="G283" s="158" t="str">
        <f>IF(MIN(G18:G271)&lt;0,"Warning","")</f>
        <v/>
      </c>
      <c r="H283" s="158" t="str">
        <f>IF(MIN(H18:H271)&lt;0,"ERROR","")</f>
        <v/>
      </c>
    </row>
    <row r="284" spans="3:9" ht="13" x14ac:dyDescent="0.25">
      <c r="C284" s="124" t="s">
        <v>488</v>
      </c>
      <c r="D284" s="124"/>
      <c r="E284" s="134"/>
      <c r="F284" s="445"/>
      <c r="G284" s="158" t="str">
        <f>IF(MAX(G19:G66,G69:G73,G75:G125,G128:G130,G132:G163,G165:G177,G180:G195,G197:G229,G231:G263)&gt;100000,"Warning","")</f>
        <v/>
      </c>
      <c r="H284" s="445"/>
    </row>
    <row r="285" spans="3:9" ht="13" x14ac:dyDescent="0.25">
      <c r="C285" s="124" t="s">
        <v>582</v>
      </c>
      <c r="D285" s="124"/>
      <c r="E285" s="134"/>
      <c r="F285" s="158" t="str">
        <f>IF(MAX(F19:F66,F69:F73,F75:F125,F128:F130,F132:F163,F165:F177,F180:F195,F197:F229,F231:F263)&gt;100000,"Warning","")</f>
        <v/>
      </c>
    </row>
    <row r="286" spans="3:9" ht="13" x14ac:dyDescent="0.25">
      <c r="C286" s="124" t="s">
        <v>638</v>
      </c>
      <c r="D286" s="124"/>
      <c r="E286" s="134"/>
      <c r="H286" s="158" t="str">
        <f>IF(MAX(H19:H66,H69:H73,H75:H125,H128:H130,H132:H163,H165:H177,H180:H195,H197:H229,H231:H264)&gt;1000,"Warning","")</f>
        <v/>
      </c>
    </row>
    <row r="287" spans="3:9" x14ac:dyDescent="0.25">
      <c r="C287" s="136"/>
      <c r="D287" s="136"/>
      <c r="E287" s="136"/>
    </row>
    <row r="288" spans="3:9" x14ac:dyDescent="0.25">
      <c r="C288" s="136"/>
      <c r="D288" s="136"/>
      <c r="E288" s="136"/>
    </row>
    <row r="304" spans="1:1" x14ac:dyDescent="0.25">
      <c r="A304" s="234"/>
    </row>
    <row r="305" spans="2:8" hidden="1" x14ac:dyDescent="0.25">
      <c r="C305" s="299" t="s">
        <v>360</v>
      </c>
      <c r="D305" s="299">
        <f>SUM(F305:H305)</f>
        <v>0</v>
      </c>
      <c r="F305" s="229">
        <f>COUNTA(F19:F66,F69:F73,F75:F125,F128:F130,F132:F163,F165:F177,F180:F195,F197:F229,F231:F263)</f>
        <v>0</v>
      </c>
      <c r="G305" s="229">
        <f>COUNTA(G19:G66,G69:G73,G75:G125,G128:G130,G132:G163,G165:G177,G180:G195,G197:G229,G231:G263)</f>
        <v>0</v>
      </c>
      <c r="H305" s="229">
        <f>COUNTA(H19:H66,H69:H73,H75:H125,H128:H130,H132:H163,H165:H177,H180:H195,H197:H229,H231:H263)</f>
        <v>0</v>
      </c>
    </row>
    <row r="306" spans="2:8" hidden="1" x14ac:dyDescent="0.25"/>
    <row r="310" spans="2:8" x14ac:dyDescent="0.25">
      <c r="B310" s="191" t="s">
        <v>1</v>
      </c>
      <c r="C310" s="192" t="str">
        <f>J2</f>
        <v>XXXXXX</v>
      </c>
    </row>
    <row r="311" spans="2:8" x14ac:dyDescent="0.25">
      <c r="B311" s="84"/>
      <c r="C311" s="193" t="str">
        <f>J1</f>
        <v>INP60</v>
      </c>
    </row>
    <row r="312" spans="2:8" x14ac:dyDescent="0.25">
      <c r="B312" s="84"/>
      <c r="C312" s="194" t="str">
        <f>J3</f>
        <v>DD.MM.YYYY</v>
      </c>
    </row>
    <row r="313" spans="2:8" x14ac:dyDescent="0.25">
      <c r="B313" s="84"/>
      <c r="C313" s="195" t="s">
        <v>1048</v>
      </c>
    </row>
    <row r="314" spans="2:8" x14ac:dyDescent="0.25">
      <c r="B314" s="84"/>
      <c r="C314" s="193" t="str">
        <f>F17</f>
        <v>Col. 01</v>
      </c>
    </row>
    <row r="315" spans="2:8" ht="13" x14ac:dyDescent="0.3">
      <c r="B315" s="84"/>
      <c r="C315" s="196">
        <f>COUNTIF(F283:H286,"ERROR")</f>
        <v>0</v>
      </c>
    </row>
    <row r="316" spans="2:8" ht="13" x14ac:dyDescent="0.3">
      <c r="B316" s="160"/>
      <c r="C316" s="509">
        <f>COUNTIF(F283:H286,"Warning")</f>
        <v>0</v>
      </c>
    </row>
  </sheetData>
  <sheetProtection sheet="1" autoFilter="0"/>
  <autoFilter ref="B17:C263" xr:uid="{00000000-0009-0000-0000-00000A000000}"/>
  <mergeCells count="2">
    <mergeCell ref="B14:C15"/>
    <mergeCell ref="F6:H11"/>
  </mergeCells>
  <conditionalFormatting sqref="H18 H67:H68 H126:H127 H164 H196 H264:H266 H74 H131 H178:H179 H230">
    <cfRule type="expression" dxfId="0" priority="41" stopIfTrue="1">
      <formula>#REF!=TRUE</formula>
    </cfRule>
  </conditionalFormatting>
  <dataValidations count="1">
    <dataValidation type="whole" operator="greaterThan" allowBlank="1" showInputMessage="1" showErrorMessage="1" sqref="F19:F66 H19:H66 F69:F73 H69:H73 F75:F125 H75:H125 F128:F130 H128:H130 F132:F163 H132:H163 F165:F177 H165:H177 F197:F229 H197:H229 F231:F263 H231:H263 H180:H195 F180:F195" xr:uid="{00000000-0002-0000-0A00-000000000000}">
      <formula1>0</formula1>
    </dataValidation>
  </dataValidations>
  <hyperlinks>
    <hyperlink ref="F16" location="Note_10.1" display="10.1" xr:uid="{00000000-0004-0000-0A00-000000000000}"/>
    <hyperlink ref="G16:H16" location="Note_7.2.1" display="7.2.1" xr:uid="{00000000-0004-0000-0A00-000001000000}"/>
    <hyperlink ref="G16" location="Note_10.2" display="10.2" xr:uid="{00000000-0004-0000-0A00-000002000000}"/>
    <hyperlink ref="H16" location="Note_10.3" display="10.3" xr:uid="{00000000-0004-0000-0A00-000003000000}"/>
    <hyperlink ref="D65" location="CNTR_GB" display="GB" xr:uid="{00000000-0004-0000-0A00-000004000000}"/>
    <hyperlink ref="D49" location="CNTR_NO" display="NO" xr:uid="{00000000-0004-0000-0A00-000005000000}"/>
    <hyperlink ref="D26" location="CNTR_DE" display="DE" xr:uid="{00000000-0004-0000-0A00-000006000000}"/>
    <hyperlink ref="D60" location="CNTR_ES" display="ES" xr:uid="{00000000-0004-0000-0A00-000007000000}"/>
    <hyperlink ref="D30" location="CNTR_FR" display="FR" xr:uid="{00000000-0004-0000-0A00-000008000000}"/>
    <hyperlink ref="D38" location="CNTR_IT" display="IT" xr:uid="{00000000-0004-0000-0A00-000009000000}"/>
    <hyperlink ref="D44" location="CNTR_MT" display="MT" xr:uid="{00000000-0004-0000-0A00-00000A000000}"/>
    <hyperlink ref="D52" location="CNTR_PT" display="PT" xr:uid="{00000000-0004-0000-0A00-00000B000000}"/>
    <hyperlink ref="D29" location="CNTR_FI" display="FI" xr:uid="{00000000-0004-0000-0A00-00000C000000}"/>
    <hyperlink ref="D72" location="CNTR_MA" display="MA" xr:uid="{00000000-0004-0000-0A00-00000D000000}"/>
    <hyperlink ref="D75" location="CNTR_AO" display="AO" xr:uid="{00000000-0004-0000-0A00-00000E000000}"/>
    <hyperlink ref="D80" location="CNTR_IO" display="IO" xr:uid="{00000000-0004-0000-0A00-00000F000000}"/>
    <hyperlink ref="D94" location="CNTR_KM" display="KM" xr:uid="{00000000-0004-0000-0A00-000010000000}"/>
    <hyperlink ref="D96" location="CNTR_CD" display="CD" xr:uid="{00000000-0004-0000-0A00-000011000000}"/>
    <hyperlink ref="D103" location="CNTR_MU" display="MU" xr:uid="{00000000-0004-0000-0A00-000012000000}"/>
    <hyperlink ref="D112" location="CNTR_SC" display="SC" xr:uid="{00000000-0004-0000-0A00-000013000000}"/>
    <hyperlink ref="D116" location="CNTR_SH" display="SH" xr:uid="{00000000-0004-0000-0A00-000014000000}"/>
    <hyperlink ref="D121" location="CNTR_TZ" display="TZ" xr:uid="{00000000-0004-0000-0A00-000015000000}"/>
    <hyperlink ref="D130" location="CNTR_US" display="US" xr:uid="{00000000-0004-0000-0A00-000016000000}"/>
    <hyperlink ref="D147" location="CNTR_GD" display="GD" xr:uid="{00000000-0004-0000-0A00-000017000000}"/>
    <hyperlink ref="D150" location="CNTR_HN" display="HN" xr:uid="{00000000-0004-0000-0A00-000018000000}"/>
    <hyperlink ref="D156" location="CNTR_NI" display="NI" xr:uid="{00000000-0004-0000-0A00-000019000000}"/>
    <hyperlink ref="D157" location="CNTR_PA" display="PA" xr:uid="{00000000-0004-0000-0A00-00001A000000}"/>
    <hyperlink ref="D161" location="CNTR_VC" display="VC" xr:uid="{00000000-0004-0000-0A00-00001B000000}"/>
    <hyperlink ref="D160" location="CNTR_SX" display="SX" xr:uid="{00000000-0004-0000-0A00-00001C000000}"/>
    <hyperlink ref="D169" location="CNTR_EC" display="EC" xr:uid="{00000000-0004-0000-0A00-00001D000000}"/>
    <hyperlink ref="D186" location="CNTR_YE" display="YE" xr:uid="{00000000-0004-0000-0A00-00001E000000}"/>
    <hyperlink ref="D191" location="CNTR_OM" display="OM" xr:uid="{00000000-0004-0000-0A00-00001F000000}"/>
    <hyperlink ref="D195" location="CNTR_AE" display="AE" xr:uid="{00000000-0004-0000-0A00-000020000000}"/>
    <hyperlink ref="D192" location="CNTR_PS" display="PS" xr:uid="{00000000-0004-0000-0A00-000021000000}"/>
    <hyperlink ref="D203" location="CNTR_IN" display="IN" xr:uid="{00000000-0004-0000-0A00-000022000000}"/>
    <hyperlink ref="D214" location="CNTR_MY" display="MY" xr:uid="{00000000-0004-0000-0A00-000023000000}"/>
    <hyperlink ref="D224" location="CNTR_TW" display="TW" xr:uid="{00000000-0004-0000-0A00-000024000000}"/>
    <hyperlink ref="D226" location="CNTR_TL" display="TL" xr:uid="{00000000-0004-0000-0A00-000025000000}"/>
    <hyperlink ref="D263" location="CNTR_NZ" display="NZ" xr:uid="{00000000-0004-0000-0A00-000026000000}"/>
    <hyperlink ref="D237" location="CNTR_FM" display="FM" xr:uid="{00000000-0004-0000-0A00-000027000000}"/>
    <hyperlink ref="D248" location="CNTR_NZ" display="NZ" xr:uid="{00000000-0004-0000-0A00-000028000000}"/>
    <hyperlink ref="D253" location="CNTR_PG" display="PG" xr:uid="{00000000-0004-0000-0A00-000029000000}"/>
    <hyperlink ref="D262" location="CNTR_WF" display="WF" xr:uid="{00000000-0004-0000-0A00-00002A000000}"/>
    <hyperlink ref="D255" location="CNTR_SB" display="SB" xr:uid="{00000000-0004-0000-0A00-00002B000000}"/>
    <hyperlink ref="D254" location="CNTR_PN" display="PN" xr:uid="{00000000-0004-0000-0A00-00002C000000}"/>
    <hyperlink ref="D250" location="CNTR_MP" display="MP" xr:uid="{00000000-0004-0000-0A00-00002D000000}"/>
    <hyperlink ref="D247" location="CNTR_NC" display="NC" xr:uid="{00000000-0004-0000-0A00-00002E000000}"/>
    <hyperlink ref="D239" location="CNTR_PF" display="PF" xr:uid="{00000000-0004-0000-0A00-00002F000000}"/>
    <hyperlink ref="D238" location="CNTR_TF" display="TF" xr:uid="{00000000-0004-0000-0A00-000030000000}"/>
    <hyperlink ref="D243" location="CNTR_UM" display="UM" xr:uid="{00000000-0004-0000-0A00-000031000000}"/>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5" manualBreakCount="5">
    <brk id="66" max="9" man="1"/>
    <brk id="115" min="5" max="9" man="1"/>
    <brk id="163" min="5" max="9" man="1"/>
    <brk id="195" min="5" max="9" man="1"/>
    <brk id="229" min="5"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W595"/>
  <sheetViews>
    <sheetView showGridLines="0" showRowColHeaders="0" zoomScale="80" zoomScaleNormal="80" workbookViewId="0">
      <selection activeCell="E3" sqref="E3:F3"/>
    </sheetView>
  </sheetViews>
  <sheetFormatPr baseColWidth="10" defaultColWidth="11.453125" defaultRowHeight="13" x14ac:dyDescent="0.3"/>
  <cols>
    <col min="1" max="1" width="2.1796875" style="326" customWidth="1"/>
    <col min="2" max="2" width="10.81640625" style="576" customWidth="1"/>
    <col min="3" max="3" width="9.26953125" style="319" customWidth="1"/>
    <col min="4" max="4" width="30.81640625" style="319" customWidth="1"/>
    <col min="5" max="5" width="2" style="319" customWidth="1"/>
    <col min="6" max="6" width="25.453125" style="319" customWidth="1"/>
    <col min="7" max="7" width="15" style="319" customWidth="1"/>
    <col min="8" max="8" width="2" style="319" customWidth="1"/>
    <col min="9" max="9" width="39.7265625" style="319" customWidth="1"/>
    <col min="10" max="10" width="6.54296875" style="319" customWidth="1"/>
    <col min="11" max="11" width="11.7265625" style="319" customWidth="1"/>
    <col min="12" max="18" width="11.453125" style="319"/>
    <col min="19" max="16384" width="11.453125" style="324"/>
  </cols>
  <sheetData>
    <row r="1" spans="1:23" s="263" customFormat="1" ht="15.5" x14ac:dyDescent="0.35">
      <c r="A1" s="398"/>
      <c r="B1" s="464"/>
      <c r="C1" s="260"/>
      <c r="D1" s="261"/>
      <c r="E1" s="261"/>
      <c r="F1" s="261"/>
      <c r="G1" s="261"/>
      <c r="H1" s="261"/>
      <c r="I1" s="261"/>
      <c r="J1" s="261"/>
      <c r="K1" s="262" t="s">
        <v>400</v>
      </c>
      <c r="M1" s="261"/>
      <c r="N1" s="261"/>
      <c r="O1" s="261"/>
      <c r="P1" s="261"/>
      <c r="Q1" s="261"/>
      <c r="R1" s="261"/>
      <c r="S1" s="261"/>
      <c r="T1" s="261"/>
      <c r="U1" s="261"/>
      <c r="V1" s="261"/>
    </row>
    <row r="2" spans="1:23" s="263" customFormat="1" ht="56.25" customHeight="1" x14ac:dyDescent="0.4">
      <c r="A2" s="391"/>
      <c r="B2" s="465"/>
      <c r="C2" s="260"/>
      <c r="D2" s="261"/>
      <c r="E2" s="760" t="s">
        <v>433</v>
      </c>
      <c r="F2" s="760"/>
      <c r="G2" s="760"/>
      <c r="H2" s="760"/>
      <c r="I2" s="760"/>
      <c r="J2" s="261"/>
      <c r="K2" s="261"/>
      <c r="L2" s="261"/>
      <c r="M2" s="261"/>
      <c r="N2" s="261"/>
      <c r="O2" s="261"/>
      <c r="P2" s="261"/>
      <c r="Q2" s="261"/>
      <c r="R2" s="261"/>
      <c r="S2" s="261"/>
      <c r="T2" s="261"/>
      <c r="U2" s="261"/>
      <c r="V2" s="261"/>
      <c r="W2" s="261"/>
    </row>
    <row r="3" spans="1:23" s="263" customFormat="1" ht="17.5" x14ac:dyDescent="0.35">
      <c r="A3" s="391"/>
      <c r="B3" s="465"/>
      <c r="C3" s="260"/>
      <c r="D3" s="264"/>
      <c r="E3" s="970" t="s">
        <v>639</v>
      </c>
      <c r="F3" s="970"/>
      <c r="G3" s="674"/>
      <c r="H3" s="674"/>
      <c r="I3" s="674"/>
      <c r="J3" s="261"/>
      <c r="K3" s="261"/>
      <c r="L3" s="261"/>
      <c r="M3" s="265"/>
      <c r="N3" s="261"/>
      <c r="O3" s="261"/>
      <c r="P3" s="261"/>
      <c r="Q3" s="261"/>
      <c r="R3" s="261"/>
      <c r="S3" s="261"/>
      <c r="T3" s="261"/>
      <c r="U3" s="261"/>
      <c r="V3" s="261"/>
      <c r="W3" s="261"/>
    </row>
    <row r="4" spans="1:23" s="263" customFormat="1" x14ac:dyDescent="0.3">
      <c r="A4" s="391"/>
      <c r="B4" s="465"/>
      <c r="C4" s="260"/>
      <c r="D4" s="261"/>
      <c r="E4" s="261"/>
      <c r="F4" s="261"/>
      <c r="G4" s="261"/>
      <c r="H4" s="261"/>
      <c r="I4" s="261"/>
      <c r="J4" s="261"/>
      <c r="K4" s="261"/>
      <c r="L4" s="261"/>
      <c r="M4" s="266"/>
      <c r="N4" s="261"/>
      <c r="O4" s="261"/>
      <c r="P4" s="261"/>
      <c r="Q4" s="261"/>
      <c r="R4" s="261"/>
      <c r="S4" s="261"/>
      <c r="T4" s="261"/>
      <c r="U4" s="261"/>
      <c r="V4" s="261"/>
      <c r="W4" s="261"/>
    </row>
    <row r="5" spans="1:23" s="424" customFormat="1" ht="23.15" customHeight="1" x14ac:dyDescent="0.25">
      <c r="B5" s="466" t="s">
        <v>279</v>
      </c>
      <c r="C5" s="1009" t="s">
        <v>640</v>
      </c>
      <c r="D5" s="1009"/>
      <c r="E5" s="1009"/>
      <c r="F5" s="1009"/>
      <c r="G5" s="1009"/>
      <c r="H5" s="1009"/>
      <c r="I5" s="1009"/>
      <c r="J5" s="1009"/>
      <c r="K5" s="1009"/>
      <c r="L5" s="425"/>
      <c r="M5" s="426"/>
      <c r="N5" s="425"/>
      <c r="O5" s="425"/>
      <c r="P5" s="425"/>
      <c r="Q5" s="425"/>
      <c r="R5" s="425"/>
      <c r="S5" s="425"/>
      <c r="T5" s="425"/>
      <c r="U5" s="425"/>
      <c r="V5" s="425"/>
      <c r="W5" s="425"/>
    </row>
    <row r="6" spans="1:23" s="27" customFormat="1" ht="12.75" customHeight="1" x14ac:dyDescent="0.3">
      <c r="B6" s="465"/>
      <c r="C6" s="319"/>
      <c r="D6" s="319"/>
      <c r="E6" s="319"/>
      <c r="F6" s="319"/>
      <c r="G6" s="319"/>
      <c r="H6" s="319"/>
      <c r="I6" s="319"/>
      <c r="J6" s="319"/>
      <c r="K6" s="319"/>
      <c r="L6" s="319"/>
      <c r="M6" s="319"/>
      <c r="N6" s="319"/>
      <c r="O6" s="319"/>
      <c r="P6" s="319"/>
      <c r="Q6" s="319"/>
    </row>
    <row r="7" spans="1:23" s="27" customFormat="1" ht="15" customHeight="1" x14ac:dyDescent="0.3">
      <c r="B7" s="467" t="s">
        <v>343</v>
      </c>
      <c r="C7" s="975" t="s">
        <v>641</v>
      </c>
      <c r="D7" s="975"/>
      <c r="E7" s="975"/>
      <c r="F7" s="975"/>
      <c r="G7" s="975"/>
      <c r="H7" s="975"/>
      <c r="I7" s="975"/>
      <c r="J7" s="975"/>
      <c r="K7" s="975"/>
      <c r="L7" s="319"/>
      <c r="M7" s="319"/>
      <c r="N7" s="319"/>
      <c r="O7" s="319"/>
      <c r="P7" s="319"/>
      <c r="Q7" s="319"/>
    </row>
    <row r="8" spans="1:23" s="417" customFormat="1" ht="30" customHeight="1" x14ac:dyDescent="0.25">
      <c r="B8" s="420"/>
      <c r="C8" s="1013" t="s">
        <v>1154</v>
      </c>
      <c r="D8" s="1013"/>
      <c r="E8" s="1013"/>
      <c r="F8" s="1013"/>
      <c r="G8" s="1013"/>
      <c r="H8" s="1013"/>
      <c r="I8" s="1013"/>
      <c r="J8" s="1013"/>
      <c r="K8" s="1013"/>
      <c r="L8" s="418"/>
      <c r="M8" s="418"/>
      <c r="N8" s="418"/>
      <c r="O8" s="418"/>
      <c r="P8" s="418"/>
    </row>
    <row r="9" spans="1:23" s="27" customFormat="1" ht="14" x14ac:dyDescent="0.3">
      <c r="B9" s="581"/>
      <c r="C9" s="1016" t="s">
        <v>1246</v>
      </c>
      <c r="D9" s="1016"/>
      <c r="E9" s="1016"/>
      <c r="F9" s="1016"/>
      <c r="G9" s="1016"/>
      <c r="H9" s="1016"/>
      <c r="I9" s="1016"/>
      <c r="J9" s="1016"/>
      <c r="K9" s="1016"/>
      <c r="L9" s="319"/>
      <c r="M9" s="319"/>
      <c r="N9" s="319"/>
      <c r="O9" s="319"/>
      <c r="P9" s="319"/>
      <c r="Q9" s="319"/>
    </row>
    <row r="10" spans="1:23" s="27" customFormat="1" ht="12.75" customHeight="1" x14ac:dyDescent="0.35">
      <c r="B10" s="574"/>
      <c r="C10" s="320"/>
      <c r="D10" s="320"/>
      <c r="E10" s="320"/>
      <c r="F10" s="320"/>
      <c r="G10" s="320"/>
      <c r="H10" s="320"/>
      <c r="I10" s="319"/>
      <c r="J10" s="319"/>
      <c r="K10" s="319"/>
      <c r="L10" s="319"/>
      <c r="M10" s="319"/>
      <c r="N10" s="319"/>
      <c r="O10" s="319"/>
      <c r="P10" s="319"/>
      <c r="Q10" s="319"/>
    </row>
    <row r="11" spans="1:23" s="321" customFormat="1" ht="15" customHeight="1" x14ac:dyDescent="0.3">
      <c r="B11" s="468" t="s">
        <v>344</v>
      </c>
      <c r="C11" s="976" t="s">
        <v>1155</v>
      </c>
      <c r="D11" s="975"/>
      <c r="E11" s="975"/>
      <c r="F11" s="975"/>
      <c r="G11" s="975"/>
      <c r="H11" s="975"/>
      <c r="I11" s="975"/>
      <c r="J11" s="975"/>
      <c r="K11" s="975"/>
      <c r="L11" s="322"/>
      <c r="M11" s="322"/>
      <c r="N11" s="322"/>
      <c r="O11" s="322"/>
      <c r="P11" s="322"/>
    </row>
    <row r="12" spans="1:23" s="417" customFormat="1" ht="30" customHeight="1" x14ac:dyDescent="0.25">
      <c r="B12" s="420"/>
      <c r="C12" s="1013" t="s">
        <v>1156</v>
      </c>
      <c r="D12" s="1013"/>
      <c r="E12" s="1013"/>
      <c r="F12" s="1013"/>
      <c r="G12" s="1013"/>
      <c r="H12" s="1013"/>
      <c r="I12" s="1013"/>
      <c r="J12" s="1013"/>
      <c r="K12" s="1013"/>
      <c r="L12" s="418"/>
      <c r="M12" s="418"/>
      <c r="N12" s="418"/>
      <c r="O12" s="418"/>
      <c r="P12" s="418"/>
    </row>
    <row r="13" spans="1:23" s="27" customFormat="1" ht="12.75" customHeight="1" x14ac:dyDescent="0.35">
      <c r="B13" s="574"/>
      <c r="C13" s="320"/>
      <c r="D13" s="320"/>
      <c r="E13" s="320"/>
      <c r="F13" s="320"/>
      <c r="G13" s="320"/>
      <c r="H13" s="319"/>
      <c r="I13" s="319"/>
      <c r="J13" s="319"/>
      <c r="K13" s="319"/>
      <c r="L13" s="319"/>
      <c r="M13" s="319"/>
      <c r="N13" s="319"/>
      <c r="O13" s="319"/>
      <c r="P13" s="319"/>
    </row>
    <row r="14" spans="1:23" s="27" customFormat="1" ht="15" customHeight="1" x14ac:dyDescent="0.3">
      <c r="B14" s="468" t="s">
        <v>345</v>
      </c>
      <c r="C14" s="975" t="s">
        <v>642</v>
      </c>
      <c r="D14" s="975"/>
      <c r="E14" s="975"/>
      <c r="F14" s="975"/>
      <c r="G14" s="975"/>
      <c r="H14" s="975"/>
      <c r="I14" s="975"/>
      <c r="J14" s="975"/>
      <c r="K14" s="975"/>
      <c r="L14" s="319"/>
      <c r="M14" s="319"/>
      <c r="N14" s="319"/>
      <c r="O14" s="319"/>
      <c r="P14" s="319"/>
      <c r="Q14" s="319"/>
    </row>
    <row r="15" spans="1:23" s="319" customFormat="1" ht="56.15" customHeight="1" x14ac:dyDescent="0.35">
      <c r="B15" s="469"/>
      <c r="C15" s="766" t="s">
        <v>1090</v>
      </c>
      <c r="D15" s="766"/>
      <c r="E15" s="766"/>
      <c r="F15" s="766"/>
      <c r="G15" s="766"/>
      <c r="H15" s="766"/>
      <c r="I15" s="766"/>
      <c r="J15" s="766"/>
      <c r="K15" s="766"/>
    </row>
    <row r="16" spans="1:23" s="27" customFormat="1" ht="12.75" customHeight="1" x14ac:dyDescent="0.35">
      <c r="B16" s="469"/>
      <c r="C16" s="320"/>
      <c r="D16" s="320"/>
      <c r="E16" s="320"/>
      <c r="F16" s="320"/>
      <c r="G16" s="320"/>
      <c r="H16" s="320"/>
      <c r="I16" s="319"/>
      <c r="J16" s="319"/>
      <c r="K16" s="319"/>
      <c r="L16" s="319"/>
      <c r="M16" s="319"/>
      <c r="N16" s="319"/>
      <c r="O16" s="319"/>
      <c r="P16" s="319"/>
      <c r="Q16" s="319"/>
    </row>
    <row r="17" spans="2:17" s="27" customFormat="1" ht="15" customHeight="1" x14ac:dyDescent="0.3">
      <c r="B17" s="468" t="s">
        <v>346</v>
      </c>
      <c r="C17" s="975" t="s">
        <v>643</v>
      </c>
      <c r="D17" s="975"/>
      <c r="E17" s="975"/>
      <c r="F17" s="975"/>
      <c r="G17" s="975"/>
      <c r="H17" s="975"/>
      <c r="I17" s="975"/>
      <c r="J17" s="975"/>
      <c r="K17" s="975"/>
      <c r="L17" s="319"/>
      <c r="M17" s="319"/>
      <c r="N17" s="319"/>
      <c r="O17" s="319"/>
      <c r="P17" s="319"/>
      <c r="Q17" s="319"/>
    </row>
    <row r="18" spans="2:17" s="419" customFormat="1" ht="30" customHeight="1" x14ac:dyDescent="0.25">
      <c r="B18" s="470"/>
      <c r="C18" s="766" t="s">
        <v>1065</v>
      </c>
      <c r="D18" s="766"/>
      <c r="E18" s="766"/>
      <c r="F18" s="766"/>
      <c r="G18" s="766"/>
      <c r="H18" s="766"/>
      <c r="I18" s="766"/>
      <c r="J18" s="766"/>
      <c r="K18" s="766"/>
      <c r="L18" s="412"/>
      <c r="M18" s="412"/>
      <c r="N18" s="412"/>
      <c r="O18" s="412"/>
      <c r="P18" s="412"/>
      <c r="Q18" s="412"/>
    </row>
    <row r="19" spans="2:17" s="319" customFormat="1" ht="12.75" customHeight="1" x14ac:dyDescent="0.3">
      <c r="B19" s="574"/>
      <c r="C19" s="644"/>
      <c r="D19" s="644"/>
      <c r="E19" s="644"/>
      <c r="F19" s="644"/>
      <c r="G19" s="644"/>
      <c r="H19" s="644"/>
    </row>
    <row r="20" spans="2:17" s="27" customFormat="1" ht="15" customHeight="1" x14ac:dyDescent="0.3">
      <c r="B20" s="468" t="s">
        <v>347</v>
      </c>
      <c r="C20" s="975" t="s">
        <v>644</v>
      </c>
      <c r="D20" s="975"/>
      <c r="E20" s="975"/>
      <c r="F20" s="975"/>
      <c r="G20" s="975"/>
      <c r="H20" s="975"/>
      <c r="I20" s="975"/>
      <c r="J20" s="975"/>
      <c r="K20" s="975"/>
      <c r="L20" s="319"/>
      <c r="M20" s="319"/>
      <c r="N20" s="319"/>
      <c r="O20" s="319"/>
      <c r="P20" s="319"/>
      <c r="Q20" s="319"/>
    </row>
    <row r="21" spans="2:17" s="319" customFormat="1" ht="14.5" x14ac:dyDescent="0.35">
      <c r="B21" s="469"/>
      <c r="C21" s="1025" t="s">
        <v>645</v>
      </c>
      <c r="D21" s="1025"/>
      <c r="E21" s="1025"/>
      <c r="F21" s="1025"/>
      <c r="G21" s="1025"/>
      <c r="H21" s="1025"/>
      <c r="I21" s="1025"/>
      <c r="J21" s="1025"/>
      <c r="K21" s="1025"/>
    </row>
    <row r="22" spans="2:17" s="27" customFormat="1" ht="12.75" customHeight="1" x14ac:dyDescent="0.35">
      <c r="B22" s="574"/>
      <c r="C22" s="320"/>
      <c r="I22" s="319"/>
      <c r="J22" s="319"/>
      <c r="K22" s="319"/>
      <c r="L22" s="319"/>
      <c r="M22" s="319"/>
      <c r="N22" s="319"/>
      <c r="O22" s="319"/>
      <c r="P22" s="319"/>
      <c r="Q22" s="319"/>
    </row>
    <row r="23" spans="2:17" s="27" customFormat="1" ht="15" customHeight="1" x14ac:dyDescent="0.3">
      <c r="B23" s="468" t="s">
        <v>348</v>
      </c>
      <c r="C23" s="975" t="s">
        <v>646</v>
      </c>
      <c r="D23" s="975"/>
      <c r="E23" s="975"/>
      <c r="F23" s="975"/>
      <c r="G23" s="975"/>
      <c r="H23" s="975"/>
      <c r="I23" s="975"/>
      <c r="J23" s="975"/>
      <c r="K23" s="975"/>
      <c r="L23" s="319"/>
      <c r="M23" s="319"/>
      <c r="N23" s="319"/>
      <c r="O23" s="319"/>
      <c r="P23" s="319"/>
      <c r="Q23" s="319"/>
    </row>
    <row r="24" spans="2:17" s="412" customFormat="1" ht="30" customHeight="1" x14ac:dyDescent="0.25">
      <c r="B24" s="471"/>
      <c r="C24" s="766" t="s">
        <v>1247</v>
      </c>
      <c r="D24" s="766"/>
      <c r="E24" s="766"/>
      <c r="F24" s="766"/>
      <c r="G24" s="766"/>
      <c r="H24" s="766"/>
      <c r="I24" s="766"/>
      <c r="J24" s="766"/>
      <c r="K24" s="766"/>
    </row>
    <row r="25" spans="2:17" s="27" customFormat="1" ht="14" x14ac:dyDescent="0.3">
      <c r="B25" s="468"/>
      <c r="C25" s="319"/>
      <c r="D25" s="319"/>
      <c r="E25" s="319"/>
      <c r="F25" s="319"/>
      <c r="G25" s="319"/>
      <c r="H25" s="319"/>
      <c r="I25" s="319"/>
      <c r="J25" s="319"/>
      <c r="K25" s="319"/>
      <c r="L25" s="319"/>
      <c r="M25" s="319"/>
      <c r="N25" s="319"/>
      <c r="O25" s="319"/>
      <c r="P25" s="319"/>
      <c r="Q25" s="319"/>
    </row>
    <row r="26" spans="2:17" s="27" customFormat="1" ht="15" customHeight="1" x14ac:dyDescent="0.3">
      <c r="B26" s="468" t="s">
        <v>349</v>
      </c>
      <c r="C26" s="975" t="s">
        <v>647</v>
      </c>
      <c r="D26" s="975"/>
      <c r="E26" s="975"/>
      <c r="F26" s="975"/>
      <c r="G26" s="975"/>
      <c r="H26" s="975"/>
      <c r="I26" s="975"/>
      <c r="J26" s="975"/>
      <c r="K26" s="975"/>
      <c r="L26" s="319"/>
      <c r="M26" s="319"/>
      <c r="N26" s="319"/>
      <c r="O26" s="319"/>
      <c r="P26" s="319"/>
      <c r="Q26" s="319"/>
    </row>
    <row r="27" spans="2:17" s="27" customFormat="1" ht="15" customHeight="1" x14ac:dyDescent="0.3">
      <c r="B27" s="324"/>
      <c r="C27" s="1024" t="s">
        <v>1157</v>
      </c>
      <c r="D27" s="1024"/>
      <c r="E27" s="1024"/>
      <c r="F27" s="1024"/>
      <c r="G27" s="1024"/>
      <c r="H27" s="1024"/>
      <c r="I27" s="1024"/>
      <c r="J27" s="1024"/>
      <c r="K27" s="1024"/>
      <c r="L27" s="319"/>
      <c r="M27" s="319"/>
      <c r="N27" s="319"/>
      <c r="O27" s="319"/>
      <c r="P27" s="319"/>
      <c r="Q27" s="319"/>
    </row>
    <row r="28" spans="2:17" s="27" customFormat="1" ht="18" customHeight="1" x14ac:dyDescent="0.3">
      <c r="B28" s="468"/>
      <c r="C28" s="1017" t="s">
        <v>648</v>
      </c>
      <c r="D28" s="1017"/>
      <c r="E28" s="1017"/>
      <c r="F28" s="1017"/>
      <c r="G28" s="1017"/>
      <c r="H28" s="1017"/>
      <c r="I28" s="1017"/>
      <c r="J28" s="1017"/>
      <c r="K28" s="1017"/>
      <c r="L28" s="319"/>
      <c r="M28" s="319"/>
      <c r="N28" s="319"/>
      <c r="O28" s="319"/>
      <c r="P28" s="319"/>
      <c r="Q28" s="319"/>
    </row>
    <row r="29" spans="2:17" s="27" customFormat="1" ht="17.149999999999999" customHeight="1" x14ac:dyDescent="0.3">
      <c r="B29" s="573"/>
      <c r="C29" s="1010" t="s">
        <v>1075</v>
      </c>
      <c r="D29" s="1012"/>
      <c r="E29" s="1010" t="s">
        <v>1078</v>
      </c>
      <c r="F29" s="1011"/>
      <c r="G29" s="1011"/>
      <c r="H29" s="1011"/>
      <c r="I29" s="1011"/>
      <c r="J29" s="1011"/>
      <c r="K29" s="1012"/>
      <c r="L29" s="319"/>
      <c r="M29" s="319"/>
      <c r="N29" s="319"/>
      <c r="O29" s="319"/>
      <c r="P29" s="319"/>
      <c r="Q29" s="319"/>
    </row>
    <row r="30" spans="2:17" s="27" customFormat="1" ht="17.149999999999999" customHeight="1" x14ac:dyDescent="0.3">
      <c r="B30" s="573"/>
      <c r="C30" s="1010" t="s">
        <v>1076</v>
      </c>
      <c r="D30" s="1012"/>
      <c r="E30" s="1010" t="s">
        <v>1077</v>
      </c>
      <c r="F30" s="1011"/>
      <c r="G30" s="1011"/>
      <c r="H30" s="1011"/>
      <c r="I30" s="1011"/>
      <c r="J30" s="1011"/>
      <c r="K30" s="1012"/>
      <c r="L30" s="319"/>
      <c r="M30" s="319"/>
      <c r="N30" s="319"/>
      <c r="O30" s="319"/>
      <c r="P30" s="319"/>
      <c r="Q30" s="319"/>
    </row>
    <row r="31" spans="2:17" s="27" customFormat="1" ht="17.149999999999999" customHeight="1" x14ac:dyDescent="0.3">
      <c r="B31" s="472"/>
      <c r="C31" s="1010" t="s">
        <v>649</v>
      </c>
      <c r="D31" s="1012"/>
      <c r="E31" s="1018" t="s">
        <v>650</v>
      </c>
      <c r="F31" s="1019"/>
      <c r="G31" s="1019"/>
      <c r="H31" s="1019"/>
      <c r="I31" s="1019"/>
      <c r="J31" s="1019"/>
      <c r="K31" s="1020"/>
      <c r="L31" s="319"/>
      <c r="M31" s="319"/>
      <c r="N31" s="319"/>
      <c r="O31" s="319"/>
      <c r="P31" s="319"/>
      <c r="Q31" s="319"/>
    </row>
    <row r="32" spans="2:17" s="319" customFormat="1" ht="17.149999999999999" customHeight="1" x14ac:dyDescent="0.3">
      <c r="B32" s="576"/>
      <c r="C32" s="1010" t="s">
        <v>651</v>
      </c>
      <c r="D32" s="1012"/>
      <c r="E32" s="1021"/>
      <c r="F32" s="1022"/>
      <c r="G32" s="1022"/>
      <c r="H32" s="1022"/>
      <c r="I32" s="1022"/>
      <c r="J32" s="1022"/>
      <c r="K32" s="1023"/>
    </row>
    <row r="33" spans="2:18" s="319" customFormat="1" ht="17.149999999999999" customHeight="1" x14ac:dyDescent="0.3">
      <c r="B33" s="576"/>
      <c r="C33" s="1010" t="s">
        <v>652</v>
      </c>
      <c r="D33" s="1012"/>
      <c r="E33" s="1010" t="s">
        <v>653</v>
      </c>
      <c r="F33" s="1011"/>
      <c r="G33" s="1011"/>
      <c r="H33" s="1011"/>
      <c r="I33" s="1011"/>
      <c r="J33" s="1011"/>
      <c r="K33" s="1012"/>
    </row>
    <row r="36" spans="2:18" s="422" customFormat="1" ht="23.15" customHeight="1" x14ac:dyDescent="0.25">
      <c r="B36" s="473" t="s">
        <v>280</v>
      </c>
      <c r="C36" s="971" t="s">
        <v>1241</v>
      </c>
      <c r="D36" s="972"/>
      <c r="E36" s="972"/>
      <c r="F36" s="972"/>
      <c r="G36" s="972"/>
      <c r="H36" s="972"/>
      <c r="I36" s="972"/>
      <c r="J36" s="972"/>
      <c r="K36" s="972"/>
    </row>
    <row r="37" spans="2:18" ht="12.75" customHeight="1" x14ac:dyDescent="0.35">
      <c r="C37" s="325"/>
      <c r="D37" s="325"/>
      <c r="E37" s="325"/>
      <c r="R37" s="324"/>
    </row>
    <row r="38" spans="2:18" ht="30" customHeight="1" x14ac:dyDescent="0.3">
      <c r="C38" s="801" t="s">
        <v>1158</v>
      </c>
      <c r="D38" s="801"/>
      <c r="E38" s="801"/>
      <c r="F38" s="801"/>
      <c r="G38" s="801"/>
      <c r="H38" s="801"/>
      <c r="I38" s="801"/>
      <c r="J38" s="801"/>
      <c r="K38" s="801"/>
      <c r="R38" s="324"/>
    </row>
    <row r="39" spans="2:18" x14ac:dyDescent="0.3">
      <c r="B39" s="631"/>
      <c r="C39" s="625"/>
      <c r="D39" s="625"/>
      <c r="E39" s="625"/>
      <c r="F39" s="625"/>
      <c r="G39" s="625"/>
      <c r="H39" s="625"/>
      <c r="I39" s="625"/>
      <c r="J39" s="625"/>
      <c r="K39" s="625"/>
      <c r="R39" s="324"/>
    </row>
    <row r="40" spans="2:18" x14ac:dyDescent="0.3">
      <c r="B40" s="631"/>
      <c r="C40" s="625"/>
      <c r="D40" s="625"/>
      <c r="E40" s="625"/>
      <c r="F40" s="625"/>
      <c r="G40" s="625"/>
      <c r="H40" s="625"/>
      <c r="I40" s="625"/>
      <c r="J40" s="625"/>
      <c r="K40" s="625"/>
      <c r="R40" s="324"/>
    </row>
    <row r="41" spans="2:18" x14ac:dyDescent="0.3">
      <c r="B41" s="631"/>
      <c r="C41" s="625"/>
      <c r="D41" s="625"/>
      <c r="E41" s="625"/>
      <c r="F41" s="625"/>
      <c r="G41" s="625"/>
      <c r="H41" s="625"/>
      <c r="I41" s="625"/>
      <c r="J41" s="625"/>
      <c r="K41" s="625"/>
      <c r="R41" s="324"/>
    </row>
    <row r="42" spans="2:18" x14ac:dyDescent="0.3">
      <c r="B42" s="631"/>
      <c r="C42" s="625"/>
      <c r="D42" s="625"/>
      <c r="E42" s="625"/>
      <c r="F42" s="625"/>
      <c r="G42" s="625"/>
      <c r="H42" s="625"/>
      <c r="I42" s="625"/>
      <c r="J42" s="625"/>
      <c r="K42" s="625"/>
      <c r="R42" s="324"/>
    </row>
    <row r="43" spans="2:18" x14ac:dyDescent="0.3">
      <c r="B43" s="631"/>
      <c r="C43" s="625"/>
      <c r="D43" s="625"/>
      <c r="E43" s="625"/>
      <c r="F43" s="625"/>
      <c r="G43" s="625"/>
      <c r="H43" s="625"/>
      <c r="I43" s="625"/>
      <c r="J43" s="625"/>
      <c r="K43" s="625"/>
      <c r="R43" s="324"/>
    </row>
    <row r="44" spans="2:18" x14ac:dyDescent="0.3">
      <c r="B44" s="631"/>
      <c r="C44" s="625"/>
      <c r="D44" s="625"/>
      <c r="E44" s="625"/>
      <c r="F44" s="625"/>
      <c r="G44" s="625"/>
      <c r="H44" s="625"/>
      <c r="I44" s="625"/>
      <c r="J44" s="625"/>
      <c r="K44" s="625"/>
      <c r="R44" s="324"/>
    </row>
    <row r="45" spans="2:18" x14ac:dyDescent="0.3">
      <c r="B45" s="631"/>
      <c r="C45" s="625"/>
      <c r="D45" s="625"/>
      <c r="E45" s="625"/>
      <c r="F45" s="625"/>
      <c r="G45" s="625"/>
      <c r="H45" s="625"/>
      <c r="I45" s="625"/>
      <c r="J45" s="625"/>
      <c r="K45" s="625"/>
      <c r="R45" s="324"/>
    </row>
    <row r="46" spans="2:18" x14ac:dyDescent="0.3">
      <c r="B46" s="631"/>
      <c r="C46" s="625"/>
      <c r="D46" s="625"/>
      <c r="E46" s="625"/>
      <c r="F46" s="625"/>
      <c r="G46" s="625"/>
      <c r="H46" s="625"/>
      <c r="I46" s="625"/>
      <c r="J46" s="625"/>
      <c r="K46" s="625"/>
      <c r="R46" s="324"/>
    </row>
    <row r="47" spans="2:18" x14ac:dyDescent="0.3">
      <c r="B47" s="631"/>
      <c r="C47" s="625"/>
      <c r="D47" s="625"/>
      <c r="E47" s="625"/>
      <c r="F47" s="625"/>
      <c r="G47" s="625"/>
      <c r="H47" s="625"/>
      <c r="I47" s="625"/>
      <c r="J47" s="625"/>
      <c r="K47" s="625"/>
      <c r="R47" s="324"/>
    </row>
    <row r="48" spans="2:18" x14ac:dyDescent="0.3">
      <c r="B48" s="631"/>
      <c r="C48" s="625"/>
      <c r="D48" s="625"/>
      <c r="E48" s="625"/>
      <c r="F48" s="625"/>
      <c r="G48" s="625"/>
      <c r="H48" s="625"/>
      <c r="I48" s="625"/>
      <c r="J48" s="625"/>
      <c r="K48" s="625"/>
      <c r="R48" s="324"/>
    </row>
    <row r="49" spans="1:18" x14ac:dyDescent="0.3">
      <c r="B49" s="631"/>
      <c r="C49" s="625"/>
      <c r="D49" s="625"/>
      <c r="E49" s="625"/>
      <c r="F49" s="625"/>
      <c r="G49" s="625"/>
      <c r="H49" s="625"/>
      <c r="I49" s="625"/>
      <c r="J49" s="625"/>
      <c r="K49" s="625"/>
      <c r="R49" s="324"/>
    </row>
    <row r="50" spans="1:18" x14ac:dyDescent="0.3">
      <c r="B50" s="631"/>
      <c r="C50" s="625"/>
      <c r="D50" s="625"/>
      <c r="E50" s="625"/>
      <c r="F50" s="625"/>
      <c r="G50" s="625"/>
      <c r="H50" s="625"/>
      <c r="I50" s="625"/>
      <c r="J50" s="625"/>
      <c r="K50" s="625"/>
      <c r="R50" s="324"/>
    </row>
    <row r="51" spans="1:18" x14ac:dyDescent="0.3">
      <c r="B51" s="631"/>
      <c r="C51" s="625"/>
      <c r="D51" s="625"/>
      <c r="E51" s="625"/>
      <c r="F51" s="625"/>
      <c r="G51" s="625"/>
      <c r="H51" s="625"/>
      <c r="I51" s="625"/>
      <c r="J51" s="625"/>
      <c r="K51" s="625"/>
      <c r="R51" s="324"/>
    </row>
    <row r="52" spans="1:18" x14ac:dyDescent="0.3">
      <c r="B52" s="631"/>
      <c r="C52" s="625"/>
      <c r="D52" s="625"/>
      <c r="E52" s="625"/>
      <c r="F52" s="625"/>
      <c r="G52" s="625"/>
      <c r="H52" s="625"/>
      <c r="I52" s="625"/>
      <c r="J52" s="625"/>
      <c r="K52" s="625"/>
      <c r="R52" s="324"/>
    </row>
    <row r="53" spans="1:18" x14ac:dyDescent="0.3">
      <c r="B53" s="631"/>
      <c r="C53" s="625"/>
      <c r="D53" s="625"/>
      <c r="E53" s="625"/>
      <c r="F53" s="625"/>
      <c r="G53" s="625"/>
      <c r="H53" s="625"/>
      <c r="I53" s="625"/>
      <c r="J53" s="625"/>
      <c r="K53" s="625"/>
      <c r="R53" s="324"/>
    </row>
    <row r="54" spans="1:18" x14ac:dyDescent="0.3">
      <c r="B54" s="631"/>
      <c r="C54" s="625"/>
      <c r="D54" s="625"/>
      <c r="E54" s="625"/>
      <c r="F54" s="625"/>
      <c r="G54" s="625"/>
      <c r="H54" s="625"/>
      <c r="I54" s="625"/>
      <c r="J54" s="625"/>
      <c r="K54" s="625"/>
      <c r="R54" s="324"/>
    </row>
    <row r="55" spans="1:18" x14ac:dyDescent="0.3">
      <c r="B55" s="631"/>
      <c r="C55" s="625"/>
      <c r="D55" s="625"/>
      <c r="E55" s="625"/>
      <c r="F55" s="625"/>
      <c r="G55" s="625"/>
      <c r="H55" s="625"/>
      <c r="I55" s="625"/>
      <c r="J55" s="625"/>
      <c r="K55" s="625"/>
      <c r="R55" s="324"/>
    </row>
    <row r="56" spans="1:18" x14ac:dyDescent="0.3">
      <c r="B56" s="631"/>
      <c r="C56" s="625"/>
      <c r="D56" s="625"/>
      <c r="E56" s="625"/>
      <c r="F56" s="625"/>
      <c r="G56" s="625"/>
      <c r="H56" s="625"/>
      <c r="I56" s="625"/>
      <c r="J56" s="625"/>
      <c r="K56" s="625"/>
      <c r="R56" s="324"/>
    </row>
    <row r="57" spans="1:18" x14ac:dyDescent="0.3">
      <c r="C57" s="349"/>
      <c r="D57" s="349"/>
      <c r="E57" s="349"/>
      <c r="F57" s="349"/>
      <c r="G57" s="349"/>
      <c r="H57" s="349"/>
      <c r="I57" s="349"/>
      <c r="R57" s="324"/>
    </row>
    <row r="58" spans="1:18" x14ac:dyDescent="0.3">
      <c r="B58" s="696"/>
      <c r="C58" s="349"/>
      <c r="D58" s="349"/>
      <c r="E58" s="349"/>
      <c r="F58" s="349"/>
      <c r="G58" s="349"/>
      <c r="H58" s="349"/>
      <c r="I58" s="349"/>
      <c r="R58" s="324"/>
    </row>
    <row r="59" spans="1:18" x14ac:dyDescent="0.3">
      <c r="B59" s="696"/>
      <c r="C59" s="349"/>
      <c r="D59" s="349"/>
      <c r="E59" s="349"/>
      <c r="F59" s="349"/>
      <c r="G59" s="349"/>
      <c r="H59" s="349"/>
      <c r="I59" s="349"/>
      <c r="R59" s="324"/>
    </row>
    <row r="60" spans="1:18" s="319" customFormat="1" ht="12.75" customHeight="1" x14ac:dyDescent="0.3">
      <c r="A60" s="326"/>
      <c r="B60" s="631"/>
      <c r="C60" s="349"/>
      <c r="D60" s="349"/>
      <c r="E60" s="349"/>
      <c r="F60" s="349"/>
      <c r="G60" s="349"/>
    </row>
    <row r="61" spans="1:18" s="319" customFormat="1" ht="12.75" customHeight="1" x14ac:dyDescent="0.3">
      <c r="A61" s="326"/>
      <c r="B61" s="631"/>
    </row>
    <row r="62" spans="1:18" ht="15" customHeight="1" x14ac:dyDescent="0.3">
      <c r="B62" s="464">
        <v>2.1</v>
      </c>
      <c r="C62" s="976" t="s">
        <v>1111</v>
      </c>
      <c r="D62" s="975"/>
      <c r="E62" s="975"/>
      <c r="F62" s="975"/>
      <c r="G62" s="975"/>
      <c r="H62" s="975"/>
      <c r="I62" s="975"/>
      <c r="J62" s="975"/>
      <c r="K62" s="975"/>
      <c r="R62" s="324"/>
    </row>
    <row r="63" spans="1:18" s="414" customFormat="1" ht="30" customHeight="1" x14ac:dyDescent="0.25">
      <c r="B63" s="474"/>
      <c r="C63" s="801" t="s">
        <v>1252</v>
      </c>
      <c r="D63" s="801"/>
      <c r="E63" s="801"/>
      <c r="F63" s="801"/>
      <c r="G63" s="801"/>
      <c r="H63" s="801"/>
      <c r="I63" s="801"/>
      <c r="J63" s="801"/>
      <c r="K63" s="801"/>
      <c r="L63" s="412"/>
      <c r="M63" s="412"/>
      <c r="N63" s="412"/>
      <c r="O63" s="412"/>
      <c r="P63" s="412"/>
      <c r="Q63" s="412"/>
    </row>
    <row r="64" spans="1:18" ht="12.75" customHeight="1" x14ac:dyDescent="0.3">
      <c r="B64" s="464"/>
      <c r="R64" s="324"/>
    </row>
    <row r="65" spans="2:18" ht="15" customHeight="1" x14ac:dyDescent="0.3">
      <c r="B65" s="464">
        <v>2.2000000000000002</v>
      </c>
      <c r="C65" s="985" t="s">
        <v>1159</v>
      </c>
      <c r="D65" s="985"/>
      <c r="E65" s="985"/>
      <c r="F65" s="985"/>
      <c r="G65" s="985"/>
      <c r="H65" s="985"/>
      <c r="I65" s="985"/>
      <c r="J65" s="985"/>
      <c r="K65" s="985"/>
      <c r="R65" s="324"/>
    </row>
    <row r="66" spans="2:18" s="414" customFormat="1" ht="30" customHeight="1" x14ac:dyDescent="0.25">
      <c r="B66" s="474"/>
      <c r="C66" s="766" t="s">
        <v>1253</v>
      </c>
      <c r="D66" s="766"/>
      <c r="E66" s="766"/>
      <c r="F66" s="766"/>
      <c r="G66" s="766"/>
      <c r="H66" s="766"/>
      <c r="I66" s="766"/>
      <c r="J66" s="766"/>
      <c r="K66" s="766"/>
      <c r="L66" s="412"/>
      <c r="M66" s="412"/>
      <c r="N66" s="412"/>
      <c r="O66" s="412"/>
      <c r="P66" s="412"/>
      <c r="Q66" s="412"/>
    </row>
    <row r="67" spans="2:18" ht="12.75" customHeight="1" x14ac:dyDescent="0.3">
      <c r="B67" s="464"/>
      <c r="R67" s="324"/>
    </row>
    <row r="68" spans="2:18" ht="14" x14ac:dyDescent="0.3">
      <c r="B68" s="464">
        <v>2.2999999999999998</v>
      </c>
      <c r="C68" s="976" t="s">
        <v>1125</v>
      </c>
      <c r="D68" s="975"/>
      <c r="E68" s="975"/>
      <c r="F68" s="975"/>
      <c r="G68" s="975"/>
      <c r="H68" s="975"/>
      <c r="I68" s="975"/>
      <c r="J68" s="975"/>
      <c r="K68" s="975"/>
      <c r="R68" s="324"/>
    </row>
    <row r="69" spans="2:18" s="414" customFormat="1" ht="30" customHeight="1" x14ac:dyDescent="0.25">
      <c r="B69" s="474"/>
      <c r="C69" s="801" t="s">
        <v>1160</v>
      </c>
      <c r="D69" s="801"/>
      <c r="E69" s="801"/>
      <c r="F69" s="801"/>
      <c r="G69" s="801"/>
      <c r="H69" s="801"/>
      <c r="I69" s="801"/>
      <c r="J69" s="801"/>
      <c r="K69" s="801"/>
      <c r="L69" s="412"/>
      <c r="M69" s="412"/>
      <c r="N69" s="412"/>
      <c r="O69" s="412"/>
      <c r="P69" s="412"/>
      <c r="Q69" s="412"/>
    </row>
    <row r="70" spans="2:18" s="627" customFormat="1" ht="15" customHeight="1" x14ac:dyDescent="0.25">
      <c r="B70" s="645"/>
      <c r="C70" s="1014" t="s">
        <v>1161</v>
      </c>
      <c r="D70" s="1014"/>
      <c r="E70" s="1014"/>
      <c r="F70" s="1014"/>
      <c r="G70" s="1014"/>
      <c r="H70" s="1014"/>
      <c r="I70" s="1014"/>
      <c r="J70" s="1014"/>
      <c r="K70" s="1014"/>
    </row>
    <row r="71" spans="2:18" s="627" customFormat="1" ht="15" customHeight="1" x14ac:dyDescent="0.25">
      <c r="B71" s="645"/>
      <c r="C71" s="1014" t="s">
        <v>1162</v>
      </c>
      <c r="D71" s="1014"/>
      <c r="E71" s="1014"/>
      <c r="F71" s="1014"/>
      <c r="G71" s="1014"/>
      <c r="H71" s="1014"/>
      <c r="I71" s="1014"/>
      <c r="J71" s="1014"/>
      <c r="K71" s="1014"/>
    </row>
    <row r="72" spans="2:18" s="627" customFormat="1" ht="15" customHeight="1" x14ac:dyDescent="0.25">
      <c r="B72" s="645"/>
      <c r="C72" s="1014" t="s">
        <v>1163</v>
      </c>
      <c r="D72" s="1014"/>
      <c r="E72" s="1014"/>
      <c r="F72" s="1014"/>
      <c r="G72" s="1014"/>
      <c r="H72" s="1014"/>
      <c r="I72" s="1014"/>
      <c r="J72" s="1014"/>
      <c r="K72" s="1014"/>
    </row>
    <row r="73" spans="2:18" s="627" customFormat="1" ht="15" customHeight="1" x14ac:dyDescent="0.25">
      <c r="B73" s="645"/>
      <c r="C73" s="1014" t="s">
        <v>1164</v>
      </c>
      <c r="D73" s="1014"/>
      <c r="E73" s="1014"/>
      <c r="F73" s="1014"/>
      <c r="G73" s="1014"/>
      <c r="H73" s="1014"/>
      <c r="I73" s="1014"/>
      <c r="J73" s="1014"/>
      <c r="K73" s="1014"/>
    </row>
    <row r="74" spans="2:18" s="412" customFormat="1" ht="15" customHeight="1" x14ac:dyDescent="0.25">
      <c r="B74" s="645"/>
      <c r="C74" s="977" t="s">
        <v>1167</v>
      </c>
      <c r="D74" s="977"/>
      <c r="E74" s="977"/>
      <c r="F74" s="977"/>
      <c r="G74" s="977"/>
      <c r="H74" s="977"/>
      <c r="I74" s="977"/>
      <c r="J74" s="977"/>
      <c r="K74" s="977"/>
    </row>
    <row r="75" spans="2:18" ht="28" customHeight="1" x14ac:dyDescent="0.3">
      <c r="B75" s="464">
        <v>2.4</v>
      </c>
      <c r="C75" s="976" t="s">
        <v>1127</v>
      </c>
      <c r="D75" s="975"/>
      <c r="E75" s="975"/>
      <c r="F75" s="975"/>
      <c r="G75" s="975"/>
      <c r="H75" s="975"/>
      <c r="I75" s="975"/>
      <c r="J75" s="975"/>
      <c r="K75" s="975"/>
      <c r="R75" s="324"/>
    </row>
    <row r="76" spans="2:18" ht="42" customHeight="1" x14ac:dyDescent="0.3">
      <c r="B76" s="464"/>
      <c r="C76" s="978" t="s">
        <v>1165</v>
      </c>
      <c r="D76" s="979"/>
      <c r="E76" s="979"/>
      <c r="F76" s="979"/>
      <c r="G76" s="979"/>
      <c r="H76" s="979"/>
      <c r="I76" s="979"/>
      <c r="J76" s="979"/>
      <c r="K76" s="979"/>
      <c r="R76" s="324"/>
    </row>
    <row r="77" spans="2:18" s="412" customFormat="1" ht="15" customHeight="1" x14ac:dyDescent="0.25">
      <c r="B77" s="645"/>
      <c r="C77" s="977"/>
      <c r="D77" s="977"/>
      <c r="E77" s="977"/>
      <c r="F77" s="977"/>
      <c r="G77" s="977"/>
      <c r="H77" s="977"/>
      <c r="I77" s="977"/>
      <c r="J77" s="977"/>
      <c r="K77" s="977"/>
    </row>
    <row r="78" spans="2:18" ht="15" customHeight="1" x14ac:dyDescent="0.3">
      <c r="B78" s="464">
        <v>2.5</v>
      </c>
      <c r="C78" s="980" t="s">
        <v>1265</v>
      </c>
      <c r="D78" s="980"/>
      <c r="E78" s="980"/>
      <c r="F78" s="980"/>
      <c r="G78" s="980"/>
      <c r="H78" s="980"/>
      <c r="I78" s="980"/>
      <c r="J78" s="980"/>
      <c r="K78" s="980"/>
      <c r="R78" s="324"/>
    </row>
    <row r="79" spans="2:18" ht="15" customHeight="1" x14ac:dyDescent="0.3">
      <c r="B79" s="464"/>
      <c r="C79" s="694"/>
      <c r="D79" s="695"/>
      <c r="E79" s="695"/>
      <c r="F79" s="695"/>
      <c r="G79" s="695"/>
      <c r="H79" s="695"/>
      <c r="I79" s="695"/>
      <c r="J79" s="695"/>
      <c r="K79" s="695"/>
      <c r="R79" s="324"/>
    </row>
    <row r="80" spans="2:18" ht="12.75" customHeight="1" x14ac:dyDescent="0.3">
      <c r="R80" s="324"/>
    </row>
    <row r="81" spans="2:12" s="422" customFormat="1" ht="23.15" customHeight="1" x14ac:dyDescent="0.25">
      <c r="B81" s="473" t="s">
        <v>268</v>
      </c>
      <c r="C81" s="972" t="s">
        <v>654</v>
      </c>
      <c r="D81" s="972"/>
      <c r="E81" s="972"/>
      <c r="F81" s="972"/>
      <c r="G81" s="972"/>
      <c r="H81" s="972"/>
      <c r="I81" s="972"/>
      <c r="J81" s="972"/>
      <c r="K81" s="972"/>
    </row>
    <row r="82" spans="2:12" ht="12.75" customHeight="1" x14ac:dyDescent="0.35">
      <c r="D82" s="320"/>
    </row>
    <row r="83" spans="2:12" ht="42" customHeight="1" x14ac:dyDescent="0.3">
      <c r="C83" s="766" t="s">
        <v>1204</v>
      </c>
      <c r="D83" s="766"/>
      <c r="E83" s="766"/>
      <c r="F83" s="766"/>
      <c r="G83" s="766"/>
      <c r="H83" s="766"/>
      <c r="I83" s="766"/>
      <c r="J83" s="766"/>
      <c r="K83" s="766"/>
    </row>
    <row r="84" spans="2:12" x14ac:dyDescent="0.3">
      <c r="B84" s="631"/>
      <c r="C84" s="621"/>
      <c r="D84" s="621"/>
      <c r="E84" s="621"/>
      <c r="F84" s="621"/>
      <c r="G84" s="621"/>
      <c r="H84" s="621"/>
      <c r="I84" s="621"/>
      <c r="J84" s="621"/>
      <c r="K84" s="621"/>
    </row>
    <row r="85" spans="2:12" x14ac:dyDescent="0.3">
      <c r="B85" s="631"/>
      <c r="C85" s="621"/>
      <c r="D85" s="621"/>
      <c r="E85" s="621"/>
      <c r="F85" s="621"/>
      <c r="G85" s="621"/>
      <c r="H85" s="621"/>
      <c r="I85" s="621"/>
      <c r="J85" s="621"/>
      <c r="K85" s="621"/>
    </row>
    <row r="86" spans="2:12" x14ac:dyDescent="0.3">
      <c r="B86" s="631"/>
      <c r="C86" s="621"/>
      <c r="D86" s="621"/>
      <c r="E86" s="621"/>
      <c r="F86" s="621"/>
      <c r="G86" s="621"/>
      <c r="H86" s="621"/>
      <c r="I86" s="621"/>
      <c r="J86" s="621"/>
      <c r="K86" s="621"/>
    </row>
    <row r="87" spans="2:12" x14ac:dyDescent="0.3">
      <c r="B87" s="631"/>
      <c r="C87" s="621"/>
      <c r="D87" s="621"/>
      <c r="E87" s="621"/>
      <c r="F87" s="621"/>
      <c r="G87" s="621"/>
      <c r="H87" s="621"/>
      <c r="I87" s="621"/>
      <c r="J87" s="621"/>
      <c r="K87" s="621"/>
    </row>
    <row r="88" spans="2:12" x14ac:dyDescent="0.3">
      <c r="B88" s="631"/>
      <c r="C88" s="621"/>
      <c r="D88" s="621"/>
      <c r="E88" s="621"/>
      <c r="F88" s="621"/>
      <c r="G88" s="621"/>
      <c r="H88" s="621"/>
      <c r="I88" s="621"/>
      <c r="J88" s="621"/>
      <c r="K88" s="621"/>
    </row>
    <row r="89" spans="2:12" x14ac:dyDescent="0.3">
      <c r="B89" s="631"/>
      <c r="C89" s="621"/>
      <c r="D89" s="621"/>
      <c r="E89" s="621"/>
      <c r="F89" s="621"/>
      <c r="G89" s="621"/>
      <c r="H89" s="621"/>
      <c r="I89" s="621"/>
      <c r="J89" s="621"/>
      <c r="K89" s="621"/>
    </row>
    <row r="90" spans="2:12" x14ac:dyDescent="0.3">
      <c r="B90" s="631"/>
      <c r="C90" s="621"/>
      <c r="D90" s="621"/>
      <c r="E90" s="621"/>
      <c r="F90" s="621"/>
      <c r="G90" s="621"/>
      <c r="H90" s="621"/>
      <c r="I90" s="621"/>
      <c r="J90" s="621"/>
      <c r="K90" s="621"/>
    </row>
    <row r="91" spans="2:12" x14ac:dyDescent="0.3">
      <c r="B91" s="631"/>
      <c r="C91" s="621"/>
      <c r="D91" s="621"/>
      <c r="E91" s="621"/>
      <c r="F91" s="621"/>
      <c r="G91" s="621"/>
      <c r="H91" s="621"/>
      <c r="I91" s="621"/>
      <c r="J91" s="621"/>
      <c r="K91" s="621"/>
    </row>
    <row r="92" spans="2:12" ht="12.75" customHeight="1" x14ac:dyDescent="0.3">
      <c r="B92" s="631"/>
      <c r="C92" s="621"/>
      <c r="D92" s="621"/>
      <c r="E92" s="621"/>
      <c r="F92" s="621"/>
      <c r="G92" s="621"/>
      <c r="H92" s="621"/>
      <c r="I92" s="621"/>
      <c r="J92" s="621"/>
      <c r="K92" s="621"/>
    </row>
    <row r="93" spans="2:12" x14ac:dyDescent="0.3">
      <c r="B93" s="631"/>
      <c r="C93" s="349"/>
      <c r="D93" s="349"/>
      <c r="E93" s="349"/>
      <c r="F93" s="349"/>
      <c r="G93" s="349"/>
      <c r="H93" s="349"/>
      <c r="I93" s="349"/>
      <c r="L93" s="624"/>
    </row>
    <row r="94" spans="2:12" x14ac:dyDescent="0.3">
      <c r="B94" s="631"/>
      <c r="C94" s="349"/>
      <c r="D94" s="349"/>
      <c r="E94" s="349"/>
      <c r="F94" s="349"/>
      <c r="G94" s="349"/>
      <c r="H94" s="349"/>
      <c r="I94" s="349"/>
      <c r="L94" s="624"/>
    </row>
    <row r="95" spans="2:12" ht="12.75" customHeight="1" x14ac:dyDescent="0.3">
      <c r="B95" s="631"/>
      <c r="C95" s="621"/>
      <c r="D95" s="621"/>
      <c r="E95" s="621"/>
      <c r="F95" s="621"/>
      <c r="G95" s="621"/>
      <c r="H95" s="621"/>
      <c r="I95" s="621"/>
      <c r="J95" s="621"/>
      <c r="K95" s="621"/>
    </row>
    <row r="96" spans="2:12" x14ac:dyDescent="0.3">
      <c r="C96" s="349"/>
      <c r="D96" s="349"/>
      <c r="E96" s="349"/>
      <c r="F96" s="349"/>
      <c r="G96" s="349"/>
      <c r="H96" s="349"/>
      <c r="I96" s="349"/>
      <c r="L96" s="483"/>
    </row>
    <row r="97" spans="1:23" x14ac:dyDescent="0.3">
      <c r="C97" s="349"/>
      <c r="D97" s="349"/>
      <c r="E97" s="349"/>
      <c r="F97" s="349"/>
      <c r="G97" s="349"/>
      <c r="H97" s="349"/>
      <c r="I97" s="349"/>
      <c r="L97" s="483"/>
    </row>
    <row r="98" spans="1:23" x14ac:dyDescent="0.3">
      <c r="C98" s="349"/>
      <c r="D98" s="349"/>
      <c r="E98" s="349"/>
      <c r="F98" s="349"/>
      <c r="G98" s="349"/>
      <c r="H98" s="349"/>
      <c r="I98" s="349"/>
      <c r="L98" s="483"/>
    </row>
    <row r="99" spans="1:23" s="422" customFormat="1" ht="23.15" customHeight="1" x14ac:dyDescent="0.25">
      <c r="B99" s="466" t="s">
        <v>269</v>
      </c>
      <c r="C99" s="972" t="s">
        <v>655</v>
      </c>
      <c r="D99" s="972"/>
      <c r="E99" s="972"/>
      <c r="F99" s="972"/>
      <c r="G99" s="972"/>
      <c r="H99" s="972"/>
      <c r="I99" s="972"/>
      <c r="J99" s="972"/>
      <c r="K99" s="972"/>
    </row>
    <row r="100" spans="1:23" ht="12.75" customHeight="1" x14ac:dyDescent="0.3">
      <c r="S100" s="319"/>
      <c r="T100" s="319"/>
      <c r="U100" s="319"/>
      <c r="V100" s="319"/>
      <c r="W100" s="319"/>
    </row>
    <row r="101" spans="1:23" ht="14" x14ac:dyDescent="0.3">
      <c r="B101" s="464">
        <v>4.0999999999999996</v>
      </c>
      <c r="C101" s="975" t="s">
        <v>656</v>
      </c>
      <c r="D101" s="975"/>
      <c r="E101" s="975"/>
      <c r="F101" s="975"/>
      <c r="G101" s="975"/>
      <c r="H101" s="975"/>
      <c r="I101" s="975"/>
      <c r="J101" s="975"/>
      <c r="K101" s="975"/>
      <c r="S101" s="319"/>
      <c r="T101" s="319"/>
      <c r="U101" s="319"/>
      <c r="V101" s="319"/>
      <c r="W101" s="319"/>
    </row>
    <row r="102" spans="1:23" s="414" customFormat="1" ht="30" customHeight="1" x14ac:dyDescent="0.25">
      <c r="A102" s="646"/>
      <c r="B102" s="629"/>
      <c r="C102" s="766" t="s">
        <v>657</v>
      </c>
      <c r="D102" s="766"/>
      <c r="E102" s="766"/>
      <c r="F102" s="766"/>
      <c r="G102" s="766"/>
      <c r="H102" s="766"/>
      <c r="I102" s="766"/>
      <c r="J102" s="766"/>
      <c r="K102" s="766"/>
      <c r="L102" s="412"/>
      <c r="M102" s="412"/>
      <c r="N102" s="412"/>
      <c r="O102" s="412"/>
      <c r="P102" s="412"/>
      <c r="Q102" s="412"/>
      <c r="R102" s="412"/>
      <c r="S102" s="412"/>
      <c r="T102" s="412"/>
      <c r="U102" s="412"/>
      <c r="V102" s="412"/>
      <c r="W102" s="412"/>
    </row>
    <row r="103" spans="1:23" ht="12.75" customHeight="1" x14ac:dyDescent="0.3">
      <c r="S103" s="319"/>
      <c r="T103" s="319"/>
      <c r="U103" s="319"/>
      <c r="V103" s="319"/>
      <c r="W103" s="319"/>
    </row>
    <row r="104" spans="1:23" ht="14" x14ac:dyDescent="0.3">
      <c r="B104" s="464">
        <v>4.2</v>
      </c>
      <c r="C104" s="976" t="s">
        <v>1166</v>
      </c>
      <c r="D104" s="975"/>
      <c r="E104" s="975"/>
      <c r="F104" s="975"/>
      <c r="G104" s="975"/>
      <c r="H104" s="975"/>
      <c r="I104" s="975"/>
      <c r="J104" s="975"/>
      <c r="K104" s="975"/>
      <c r="S104" s="319"/>
      <c r="T104" s="319"/>
      <c r="U104" s="319"/>
      <c r="V104" s="319"/>
      <c r="W104" s="319"/>
    </row>
    <row r="105" spans="1:23" ht="30" customHeight="1" x14ac:dyDescent="0.3">
      <c r="C105" s="766" t="s">
        <v>1254</v>
      </c>
      <c r="D105" s="766"/>
      <c r="E105" s="766"/>
      <c r="F105" s="766"/>
      <c r="G105" s="766"/>
      <c r="H105" s="766"/>
      <c r="I105" s="766"/>
      <c r="J105" s="766"/>
      <c r="K105" s="766"/>
      <c r="S105" s="319"/>
      <c r="T105" s="319"/>
      <c r="U105" s="319"/>
      <c r="V105" s="319"/>
      <c r="W105" s="319"/>
    </row>
    <row r="106" spans="1:23" ht="12.75" customHeight="1" x14ac:dyDescent="0.3">
      <c r="S106" s="319"/>
      <c r="T106" s="319"/>
      <c r="U106" s="319"/>
      <c r="V106" s="319"/>
      <c r="W106" s="319"/>
    </row>
    <row r="107" spans="1:23" ht="14" x14ac:dyDescent="0.3">
      <c r="B107" s="464">
        <v>4.3</v>
      </c>
      <c r="C107" s="975" t="s">
        <v>658</v>
      </c>
      <c r="D107" s="975"/>
      <c r="E107" s="975"/>
      <c r="F107" s="975"/>
      <c r="G107" s="975"/>
      <c r="H107" s="975"/>
      <c r="I107" s="975"/>
      <c r="J107" s="975"/>
      <c r="K107" s="975"/>
      <c r="S107" s="319"/>
      <c r="T107" s="319"/>
      <c r="U107" s="319"/>
      <c r="V107" s="319"/>
      <c r="W107" s="319"/>
    </row>
    <row r="108" spans="1:23" s="414" customFormat="1" ht="15" customHeight="1" x14ac:dyDescent="0.25">
      <c r="B108" s="575"/>
      <c r="C108" s="801" t="s">
        <v>659</v>
      </c>
      <c r="D108" s="801"/>
      <c r="E108" s="801"/>
      <c r="F108" s="801"/>
      <c r="G108" s="801"/>
      <c r="H108" s="801"/>
      <c r="I108" s="801"/>
      <c r="J108" s="801"/>
      <c r="K108" s="801"/>
      <c r="L108" s="412"/>
      <c r="M108" s="412"/>
      <c r="N108" s="412"/>
      <c r="O108" s="412"/>
      <c r="P108" s="412"/>
      <c r="Q108" s="412"/>
      <c r="R108" s="412"/>
      <c r="S108" s="412"/>
      <c r="T108" s="412"/>
      <c r="U108" s="412"/>
      <c r="V108" s="412"/>
      <c r="W108" s="412"/>
    </row>
    <row r="109" spans="1:23" ht="15" customHeight="1" x14ac:dyDescent="0.3">
      <c r="C109" s="981" t="s">
        <v>660</v>
      </c>
      <c r="D109" s="981"/>
      <c r="E109" s="981"/>
      <c r="F109" s="981"/>
      <c r="G109" s="981"/>
      <c r="H109" s="981"/>
      <c r="I109" s="981"/>
      <c r="J109" s="981"/>
      <c r="K109" s="981"/>
      <c r="S109" s="319"/>
      <c r="T109" s="319"/>
      <c r="U109" s="319"/>
      <c r="V109" s="319"/>
      <c r="W109" s="319"/>
    </row>
    <row r="110" spans="1:23" ht="15" customHeight="1" x14ac:dyDescent="0.3">
      <c r="C110" s="981" t="s">
        <v>661</v>
      </c>
      <c r="D110" s="981"/>
      <c r="E110" s="981"/>
      <c r="F110" s="981"/>
      <c r="G110" s="981"/>
      <c r="H110" s="981"/>
      <c r="I110" s="981"/>
      <c r="J110" s="981"/>
      <c r="K110" s="981"/>
      <c r="S110" s="319"/>
      <c r="T110" s="319"/>
      <c r="U110" s="319"/>
      <c r="V110" s="319"/>
      <c r="W110" s="319"/>
    </row>
    <row r="111" spans="1:23" ht="15" customHeight="1" x14ac:dyDescent="0.3">
      <c r="C111" s="981" t="s">
        <v>662</v>
      </c>
      <c r="D111" s="981"/>
      <c r="E111" s="981"/>
      <c r="F111" s="981"/>
      <c r="G111" s="981"/>
      <c r="H111" s="981"/>
      <c r="I111" s="981"/>
      <c r="J111" s="981"/>
      <c r="K111" s="981"/>
      <c r="S111" s="319"/>
      <c r="T111" s="319"/>
      <c r="U111" s="319"/>
      <c r="V111" s="319"/>
      <c r="W111" s="319"/>
    </row>
    <row r="112" spans="1:23" ht="15" customHeight="1" x14ac:dyDescent="0.3">
      <c r="C112" s="981" t="s">
        <v>663</v>
      </c>
      <c r="D112" s="981"/>
      <c r="E112" s="981"/>
      <c r="F112" s="981"/>
      <c r="G112" s="981"/>
      <c r="H112" s="981"/>
      <c r="I112" s="981"/>
      <c r="J112" s="981"/>
      <c r="K112" s="981"/>
      <c r="S112" s="319"/>
      <c r="T112" s="319"/>
      <c r="U112" s="319"/>
      <c r="V112" s="319"/>
      <c r="W112" s="319"/>
    </row>
    <row r="113" spans="1:23" ht="15" customHeight="1" x14ac:dyDescent="0.3">
      <c r="C113" s="981" t="s">
        <v>664</v>
      </c>
      <c r="D113" s="981"/>
      <c r="E113" s="981"/>
      <c r="F113" s="981"/>
      <c r="G113" s="981"/>
      <c r="H113" s="981"/>
      <c r="I113" s="981"/>
      <c r="J113" s="981"/>
      <c r="K113" s="981"/>
      <c r="S113" s="319"/>
      <c r="T113" s="319"/>
      <c r="U113" s="319"/>
      <c r="V113" s="319"/>
      <c r="W113" s="319"/>
    </row>
    <row r="114" spans="1:23" s="414" customFormat="1" ht="30" customHeight="1" x14ac:dyDescent="0.25">
      <c r="A114" s="646"/>
      <c r="B114" s="629"/>
      <c r="C114" s="766" t="s">
        <v>665</v>
      </c>
      <c r="D114" s="801"/>
      <c r="E114" s="801"/>
      <c r="F114" s="801"/>
      <c r="G114" s="801"/>
      <c r="H114" s="801"/>
      <c r="I114" s="801"/>
      <c r="J114" s="801"/>
      <c r="K114" s="801"/>
      <c r="L114" s="412"/>
      <c r="M114" s="412"/>
      <c r="N114" s="412"/>
      <c r="O114" s="412"/>
      <c r="P114" s="412"/>
      <c r="Q114" s="412"/>
      <c r="R114" s="412"/>
      <c r="S114" s="412"/>
      <c r="T114" s="412"/>
      <c r="U114" s="412"/>
      <c r="V114" s="412"/>
      <c r="W114" s="412"/>
    </row>
    <row r="115" spans="1:23" ht="12.75" customHeight="1" x14ac:dyDescent="0.3">
      <c r="B115" s="586"/>
      <c r="C115" s="981"/>
      <c r="D115" s="981"/>
      <c r="E115" s="981"/>
      <c r="F115" s="981"/>
      <c r="G115" s="981"/>
      <c r="H115" s="981"/>
      <c r="I115" s="981"/>
      <c r="J115" s="981"/>
      <c r="K115" s="981"/>
      <c r="S115" s="319"/>
      <c r="T115" s="319"/>
      <c r="U115" s="319"/>
      <c r="V115" s="319"/>
      <c r="W115" s="319"/>
    </row>
    <row r="116" spans="1:23" s="414" customFormat="1" ht="30" customHeight="1" x14ac:dyDescent="0.25">
      <c r="A116" s="646"/>
      <c r="B116" s="629"/>
      <c r="C116" s="766" t="s">
        <v>1255</v>
      </c>
      <c r="D116" s="766"/>
      <c r="E116" s="766"/>
      <c r="F116" s="766"/>
      <c r="G116" s="766"/>
      <c r="H116" s="766"/>
      <c r="I116" s="766"/>
      <c r="J116" s="766"/>
      <c r="K116" s="766"/>
      <c r="L116" s="412"/>
      <c r="M116" s="412"/>
      <c r="N116" s="412"/>
      <c r="O116" s="412"/>
      <c r="P116" s="412"/>
      <c r="Q116" s="412"/>
      <c r="R116" s="412"/>
      <c r="S116" s="412"/>
      <c r="T116" s="412"/>
      <c r="U116" s="412"/>
      <c r="V116" s="412"/>
      <c r="W116" s="412"/>
    </row>
    <row r="117" spans="1:23" ht="12.75" customHeight="1" x14ac:dyDescent="0.3">
      <c r="B117" s="586"/>
      <c r="C117" s="1006"/>
      <c r="D117" s="1006"/>
      <c r="E117" s="1006"/>
      <c r="F117" s="1006"/>
      <c r="G117" s="1006"/>
      <c r="H117" s="1006"/>
      <c r="I117" s="1006"/>
      <c r="J117" s="1006"/>
      <c r="K117" s="1006"/>
      <c r="S117" s="319"/>
      <c r="T117" s="319"/>
      <c r="U117" s="319"/>
      <c r="V117" s="319"/>
      <c r="W117" s="319"/>
    </row>
    <row r="118" spans="1:23" ht="15" customHeight="1" x14ac:dyDescent="0.3">
      <c r="C118" s="982" t="s">
        <v>1256</v>
      </c>
      <c r="D118" s="982"/>
      <c r="E118" s="982"/>
      <c r="F118" s="982"/>
      <c r="G118" s="982"/>
      <c r="H118" s="982"/>
      <c r="I118" s="982"/>
      <c r="J118" s="982"/>
      <c r="K118" s="982"/>
      <c r="S118" s="319"/>
      <c r="T118" s="319"/>
      <c r="U118" s="319"/>
      <c r="V118" s="319"/>
      <c r="W118" s="319"/>
    </row>
    <row r="119" spans="1:23" x14ac:dyDescent="0.3">
      <c r="B119" s="631"/>
      <c r="C119" s="324"/>
      <c r="D119" s="324"/>
      <c r="E119" s="324"/>
      <c r="F119" s="324"/>
      <c r="G119" s="324"/>
      <c r="H119" s="324"/>
      <c r="I119" s="324"/>
      <c r="S119" s="319"/>
      <c r="T119" s="319"/>
      <c r="U119" s="319"/>
      <c r="V119" s="319"/>
      <c r="W119" s="319"/>
    </row>
    <row r="120" spans="1:23" x14ac:dyDescent="0.3">
      <c r="B120" s="631"/>
      <c r="C120" s="413"/>
      <c r="D120" s="413"/>
      <c r="E120" s="413"/>
      <c r="F120" s="413"/>
      <c r="G120" s="413"/>
      <c r="H120" s="413"/>
      <c r="I120" s="413"/>
      <c r="S120" s="319"/>
      <c r="T120" s="319"/>
      <c r="U120" s="319"/>
      <c r="V120" s="319"/>
      <c r="W120" s="319"/>
    </row>
    <row r="121" spans="1:23" ht="12.75" customHeight="1" x14ac:dyDescent="0.3">
      <c r="B121" s="631"/>
      <c r="C121" s="632"/>
      <c r="D121" s="632"/>
      <c r="E121" s="632"/>
      <c r="F121" s="632"/>
      <c r="G121" s="632"/>
      <c r="H121" s="632"/>
      <c r="I121" s="632"/>
      <c r="S121" s="319"/>
      <c r="T121" s="319"/>
      <c r="U121" s="319"/>
      <c r="V121" s="319"/>
      <c r="W121" s="319"/>
    </row>
    <row r="122" spans="1:23" s="319" customFormat="1" x14ac:dyDescent="0.3">
      <c r="A122" s="326"/>
      <c r="B122" s="631"/>
    </row>
    <row r="123" spans="1:23" x14ac:dyDescent="0.3">
      <c r="B123" s="631"/>
      <c r="C123" s="324"/>
      <c r="D123" s="324"/>
      <c r="E123" s="324"/>
      <c r="F123" s="324"/>
      <c r="G123" s="324"/>
      <c r="H123" s="324"/>
      <c r="I123" s="324"/>
      <c r="S123" s="319"/>
      <c r="T123" s="319"/>
      <c r="U123" s="319"/>
      <c r="V123" s="319"/>
      <c r="W123" s="319"/>
    </row>
    <row r="124" spans="1:23" x14ac:dyDescent="0.3">
      <c r="B124" s="631"/>
      <c r="C124" s="413"/>
      <c r="D124" s="413"/>
      <c r="E124" s="413"/>
      <c r="F124" s="413"/>
      <c r="G124" s="413"/>
      <c r="H124" s="413"/>
      <c r="I124" s="413"/>
      <c r="S124" s="319"/>
      <c r="T124" s="319"/>
      <c r="U124" s="319"/>
      <c r="V124" s="319"/>
      <c r="W124" s="319"/>
    </row>
    <row r="125" spans="1:23" ht="12.75" customHeight="1" x14ac:dyDescent="0.3">
      <c r="B125" s="631"/>
      <c r="C125" s="632"/>
      <c r="D125" s="632"/>
      <c r="E125" s="632"/>
      <c r="F125" s="632"/>
      <c r="G125" s="632"/>
      <c r="H125" s="632"/>
      <c r="I125" s="632"/>
      <c r="S125" s="319"/>
      <c r="T125" s="319"/>
      <c r="U125" s="319"/>
      <c r="V125" s="319"/>
      <c r="W125" s="319"/>
    </row>
    <row r="126" spans="1:23" s="319" customFormat="1" x14ac:dyDescent="0.3">
      <c r="A126" s="326"/>
      <c r="B126" s="631"/>
    </row>
    <row r="127" spans="1:23" x14ac:dyDescent="0.3">
      <c r="B127" s="631"/>
      <c r="C127" s="324"/>
      <c r="D127" s="324"/>
      <c r="E127" s="324"/>
      <c r="F127" s="324"/>
      <c r="G127" s="324"/>
      <c r="H127" s="324"/>
      <c r="I127" s="324"/>
      <c r="S127" s="319"/>
      <c r="T127" s="319"/>
      <c r="U127" s="319"/>
      <c r="V127" s="319"/>
      <c r="W127" s="319"/>
    </row>
    <row r="128" spans="1:23" x14ac:dyDescent="0.3">
      <c r="B128" s="631"/>
      <c r="C128" s="413"/>
      <c r="D128" s="413"/>
      <c r="E128" s="413"/>
      <c r="F128" s="413"/>
      <c r="G128" s="413"/>
      <c r="H128" s="413"/>
      <c r="I128" s="413"/>
      <c r="S128" s="319"/>
      <c r="T128" s="319"/>
      <c r="U128" s="319"/>
      <c r="V128" s="319"/>
      <c r="W128" s="319"/>
    </row>
    <row r="129" spans="1:23" ht="12.75" customHeight="1" x14ac:dyDescent="0.3">
      <c r="B129" s="631"/>
      <c r="C129" s="632"/>
      <c r="D129" s="632"/>
      <c r="E129" s="632"/>
      <c r="F129" s="632"/>
      <c r="G129" s="632"/>
      <c r="H129" s="632"/>
      <c r="I129" s="632"/>
      <c r="S129" s="319"/>
      <c r="T129" s="319"/>
      <c r="U129" s="319"/>
      <c r="V129" s="319"/>
      <c r="W129" s="319"/>
    </row>
    <row r="130" spans="1:23" s="319" customFormat="1" x14ac:dyDescent="0.3">
      <c r="A130" s="326"/>
      <c r="B130" s="631"/>
    </row>
    <row r="131" spans="1:23" x14ac:dyDescent="0.3">
      <c r="B131" s="631"/>
      <c r="C131" s="324"/>
      <c r="D131" s="324"/>
      <c r="E131" s="324"/>
      <c r="F131" s="324"/>
      <c r="G131" s="324"/>
      <c r="H131" s="324"/>
      <c r="I131" s="324"/>
      <c r="S131" s="319"/>
      <c r="T131" s="319"/>
      <c r="U131" s="319"/>
      <c r="V131" s="319"/>
      <c r="W131" s="319"/>
    </row>
    <row r="132" spans="1:23" x14ac:dyDescent="0.3">
      <c r="B132" s="631"/>
      <c r="C132" s="413"/>
      <c r="D132" s="413"/>
      <c r="E132" s="413"/>
      <c r="F132" s="413"/>
      <c r="G132" s="413"/>
      <c r="H132" s="413"/>
      <c r="I132" s="413"/>
      <c r="S132" s="319"/>
      <c r="T132" s="319"/>
      <c r="U132" s="319"/>
      <c r="V132" s="319"/>
      <c r="W132" s="319"/>
    </row>
    <row r="133" spans="1:23" ht="12.75" customHeight="1" x14ac:dyDescent="0.3">
      <c r="B133" s="631"/>
      <c r="C133" s="632"/>
      <c r="D133" s="632"/>
      <c r="E133" s="632"/>
      <c r="F133" s="632"/>
      <c r="G133" s="632"/>
      <c r="H133" s="632"/>
      <c r="I133" s="632"/>
      <c r="S133" s="319"/>
      <c r="T133" s="319"/>
      <c r="U133" s="319"/>
      <c r="V133" s="319"/>
      <c r="W133" s="319"/>
    </row>
    <row r="134" spans="1:23" s="319" customFormat="1" x14ac:dyDescent="0.3">
      <c r="A134" s="326"/>
      <c r="B134" s="631"/>
    </row>
    <row r="135" spans="1:23" x14ac:dyDescent="0.3">
      <c r="B135" s="631"/>
      <c r="C135" s="324"/>
      <c r="D135" s="324"/>
      <c r="E135" s="324"/>
      <c r="F135" s="324"/>
      <c r="G135" s="324"/>
      <c r="H135" s="324"/>
      <c r="I135" s="324"/>
      <c r="S135" s="319"/>
      <c r="T135" s="319"/>
      <c r="U135" s="319"/>
      <c r="V135" s="319"/>
      <c r="W135" s="319"/>
    </row>
    <row r="136" spans="1:23" x14ac:dyDescent="0.3">
      <c r="B136" s="631"/>
      <c r="C136" s="413"/>
      <c r="D136" s="413"/>
      <c r="E136" s="413"/>
      <c r="F136" s="413"/>
      <c r="G136" s="413"/>
      <c r="H136" s="413"/>
      <c r="I136" s="413"/>
      <c r="S136" s="319"/>
      <c r="T136" s="319"/>
      <c r="U136" s="319"/>
      <c r="V136" s="319"/>
      <c r="W136" s="319"/>
    </row>
    <row r="137" spans="1:23" ht="12.75" customHeight="1" x14ac:dyDescent="0.3">
      <c r="B137" s="631"/>
      <c r="C137" s="632"/>
      <c r="D137" s="632"/>
      <c r="E137" s="632"/>
      <c r="F137" s="632"/>
      <c r="G137" s="632"/>
      <c r="H137" s="632"/>
      <c r="I137" s="632"/>
      <c r="S137" s="319"/>
      <c r="T137" s="319"/>
      <c r="U137" s="319"/>
      <c r="V137" s="319"/>
      <c r="W137" s="319"/>
    </row>
    <row r="138" spans="1:23" s="319" customFormat="1" x14ac:dyDescent="0.3">
      <c r="A138" s="326"/>
      <c r="B138" s="631"/>
    </row>
    <row r="139" spans="1:23" x14ac:dyDescent="0.3">
      <c r="B139" s="631"/>
      <c r="C139" s="324"/>
      <c r="D139" s="324"/>
      <c r="E139" s="324"/>
      <c r="F139" s="324"/>
      <c r="G139" s="324"/>
      <c r="H139" s="324"/>
      <c r="I139" s="324"/>
      <c r="S139" s="319"/>
      <c r="T139" s="319"/>
      <c r="U139" s="319"/>
      <c r="V139" s="319"/>
      <c r="W139" s="319"/>
    </row>
    <row r="140" spans="1:23" x14ac:dyDescent="0.3">
      <c r="B140" s="631"/>
      <c r="C140" s="413"/>
      <c r="D140" s="413"/>
      <c r="E140" s="413"/>
      <c r="F140" s="413"/>
      <c r="G140" s="413"/>
      <c r="H140" s="413"/>
      <c r="I140" s="413"/>
      <c r="S140" s="319"/>
      <c r="T140" s="319"/>
      <c r="U140" s="319"/>
      <c r="V140" s="319"/>
      <c r="W140" s="319"/>
    </row>
    <row r="141" spans="1:23" ht="12.75" customHeight="1" x14ac:dyDescent="0.3">
      <c r="B141" s="631"/>
      <c r="C141" s="632"/>
      <c r="D141" s="632"/>
      <c r="E141" s="632"/>
      <c r="F141" s="632"/>
      <c r="G141" s="632"/>
      <c r="H141" s="632"/>
      <c r="I141" s="632"/>
      <c r="S141" s="319"/>
      <c r="T141" s="319"/>
      <c r="U141" s="319"/>
      <c r="V141" s="319"/>
      <c r="W141" s="319"/>
    </row>
    <row r="142" spans="1:23" s="319" customFormat="1" x14ac:dyDescent="0.3">
      <c r="A142" s="326"/>
      <c r="B142" s="631"/>
    </row>
    <row r="143" spans="1:23" x14ac:dyDescent="0.3">
      <c r="B143" s="631"/>
      <c r="C143" s="324"/>
      <c r="D143" s="324"/>
      <c r="E143" s="324"/>
      <c r="F143" s="324"/>
      <c r="G143" s="324"/>
      <c r="H143" s="324"/>
      <c r="I143" s="324"/>
      <c r="S143" s="319"/>
      <c r="T143" s="319"/>
      <c r="U143" s="319"/>
      <c r="V143" s="319"/>
      <c r="W143" s="319"/>
    </row>
    <row r="144" spans="1:23" x14ac:dyDescent="0.3">
      <c r="B144" s="631"/>
      <c r="C144" s="413"/>
      <c r="D144" s="413"/>
      <c r="E144" s="413"/>
      <c r="F144" s="413"/>
      <c r="G144" s="413"/>
      <c r="H144" s="413"/>
      <c r="I144" s="413"/>
      <c r="S144" s="319"/>
      <c r="T144" s="319"/>
      <c r="U144" s="319"/>
      <c r="V144" s="319"/>
      <c r="W144" s="319"/>
    </row>
    <row r="145" spans="1:23" ht="12.75" customHeight="1" x14ac:dyDescent="0.3">
      <c r="B145" s="631"/>
      <c r="C145" s="632"/>
      <c r="D145" s="632"/>
      <c r="E145" s="632"/>
      <c r="F145" s="632"/>
      <c r="G145" s="632"/>
      <c r="H145" s="632"/>
      <c r="I145" s="632"/>
      <c r="S145" s="319"/>
      <c r="T145" s="319"/>
      <c r="U145" s="319"/>
      <c r="V145" s="319"/>
      <c r="W145" s="319"/>
    </row>
    <row r="146" spans="1:23" s="319" customFormat="1" x14ac:dyDescent="0.3">
      <c r="A146" s="326"/>
      <c r="B146" s="631"/>
    </row>
    <row r="147" spans="1:23" x14ac:dyDescent="0.3">
      <c r="C147" s="324"/>
      <c r="D147" s="324"/>
      <c r="E147" s="324"/>
      <c r="F147" s="324"/>
      <c r="G147" s="324"/>
      <c r="H147" s="324"/>
      <c r="I147" s="324"/>
      <c r="S147" s="319"/>
      <c r="T147" s="319"/>
      <c r="U147" s="319"/>
      <c r="V147" s="319"/>
      <c r="W147" s="319"/>
    </row>
    <row r="148" spans="1:23" x14ac:dyDescent="0.3">
      <c r="C148" s="413"/>
      <c r="D148" s="413"/>
      <c r="E148" s="413"/>
      <c r="F148" s="413"/>
      <c r="G148" s="413"/>
      <c r="H148" s="413"/>
      <c r="I148" s="413"/>
      <c r="S148" s="319"/>
      <c r="T148" s="319"/>
      <c r="U148" s="319"/>
      <c r="V148" s="319"/>
      <c r="W148" s="319"/>
    </row>
    <row r="149" spans="1:23" ht="12.75" customHeight="1" x14ac:dyDescent="0.3">
      <c r="B149" s="631"/>
      <c r="C149" s="632"/>
      <c r="D149" s="632"/>
      <c r="E149" s="632"/>
      <c r="F149" s="632"/>
      <c r="G149" s="632"/>
      <c r="H149" s="632"/>
      <c r="I149" s="632"/>
      <c r="S149" s="319"/>
      <c r="T149" s="319"/>
      <c r="U149" s="319"/>
      <c r="V149" s="319"/>
      <c r="W149" s="319"/>
    </row>
    <row r="150" spans="1:23" s="319" customFormat="1" x14ac:dyDescent="0.3">
      <c r="A150" s="326"/>
      <c r="B150" s="631"/>
    </row>
    <row r="151" spans="1:23" ht="30" customHeight="1" x14ac:dyDescent="0.3">
      <c r="C151" s="801" t="s">
        <v>666</v>
      </c>
      <c r="D151" s="1025"/>
      <c r="E151" s="1025"/>
      <c r="F151" s="1025"/>
      <c r="G151" s="1025"/>
      <c r="H151" s="1025"/>
      <c r="I151" s="1025"/>
      <c r="J151" s="1025"/>
      <c r="K151" s="1025"/>
      <c r="L151" s="324"/>
      <c r="M151" s="324"/>
      <c r="N151" s="324"/>
      <c r="O151" s="324"/>
      <c r="P151" s="324"/>
      <c r="S151" s="319"/>
      <c r="T151" s="319"/>
      <c r="U151" s="319"/>
      <c r="V151" s="319"/>
      <c r="W151" s="319"/>
    </row>
    <row r="152" spans="1:23" ht="12.75" customHeight="1" x14ac:dyDescent="0.3">
      <c r="S152" s="319"/>
      <c r="T152" s="319"/>
      <c r="U152" s="319"/>
      <c r="V152" s="319"/>
      <c r="W152" s="319"/>
    </row>
    <row r="153" spans="1:23" s="414" customFormat="1" ht="15" customHeight="1" x14ac:dyDescent="0.25">
      <c r="A153" s="646"/>
      <c r="B153" s="474">
        <v>4.4000000000000004</v>
      </c>
      <c r="C153" s="997" t="s">
        <v>667</v>
      </c>
      <c r="D153" s="997"/>
      <c r="E153" s="997"/>
      <c r="F153" s="997"/>
      <c r="G153" s="997"/>
      <c r="H153" s="997"/>
      <c r="I153" s="997"/>
      <c r="J153" s="997"/>
      <c r="K153" s="997"/>
      <c r="L153" s="412"/>
      <c r="M153" s="412"/>
      <c r="N153" s="412"/>
      <c r="O153" s="412"/>
      <c r="P153" s="412"/>
      <c r="Q153" s="412"/>
      <c r="R153" s="412"/>
      <c r="S153" s="412"/>
      <c r="T153" s="412"/>
      <c r="U153" s="412"/>
      <c r="V153" s="412"/>
      <c r="W153" s="412"/>
    </row>
    <row r="154" spans="1:23" ht="12.75" customHeight="1" x14ac:dyDescent="0.3">
      <c r="J154" s="324"/>
      <c r="K154" s="324"/>
      <c r="S154" s="319"/>
      <c r="T154" s="319"/>
      <c r="U154" s="319"/>
      <c r="V154" s="319"/>
      <c r="W154" s="319"/>
    </row>
    <row r="155" spans="1:23" s="414" customFormat="1" ht="15" customHeight="1" x14ac:dyDescent="0.25">
      <c r="A155" s="646"/>
      <c r="B155" s="629"/>
      <c r="C155" s="1004" t="s">
        <v>668</v>
      </c>
      <c r="D155" s="1004"/>
      <c r="E155" s="1004"/>
      <c r="F155" s="1004"/>
      <c r="G155" s="1004"/>
      <c r="H155" s="1004"/>
      <c r="I155" s="1004"/>
      <c r="J155" s="412"/>
      <c r="K155" s="412"/>
      <c r="L155" s="412"/>
      <c r="M155" s="412"/>
      <c r="N155" s="412"/>
      <c r="O155" s="412"/>
      <c r="P155" s="412"/>
      <c r="Q155" s="412"/>
      <c r="R155" s="412"/>
      <c r="S155" s="412"/>
      <c r="T155" s="412"/>
      <c r="U155" s="412"/>
      <c r="V155" s="412"/>
      <c r="W155" s="412"/>
    </row>
    <row r="156" spans="1:23" ht="12.75" customHeight="1" x14ac:dyDescent="0.3">
      <c r="C156" s="497"/>
      <c r="D156" s="497"/>
      <c r="E156" s="497"/>
      <c r="F156" s="497"/>
      <c r="G156" s="497"/>
      <c r="H156" s="497"/>
      <c r="I156" s="497"/>
      <c r="S156" s="319"/>
      <c r="T156" s="319"/>
      <c r="U156" s="319"/>
      <c r="V156" s="319"/>
      <c r="W156" s="319"/>
    </row>
    <row r="157" spans="1:23" ht="14" x14ac:dyDescent="0.3">
      <c r="C157" s="1005" t="s">
        <v>669</v>
      </c>
      <c r="D157" s="1005"/>
      <c r="E157" s="331"/>
      <c r="F157" s="996" t="s">
        <v>670</v>
      </c>
      <c r="G157" s="996"/>
      <c r="H157" s="332"/>
      <c r="I157" s="386" t="s">
        <v>671</v>
      </c>
      <c r="J157" s="324"/>
      <c r="K157" s="324"/>
      <c r="S157" s="319"/>
      <c r="T157" s="319"/>
      <c r="U157" s="319"/>
      <c r="V157" s="319"/>
      <c r="W157" s="319"/>
    </row>
    <row r="158" spans="1:23" ht="29.25" customHeight="1" x14ac:dyDescent="0.3">
      <c r="C158" s="994" t="s">
        <v>1052</v>
      </c>
      <c r="D158" s="995"/>
      <c r="E158" s="334"/>
      <c r="F158" s="993" t="s">
        <v>672</v>
      </c>
      <c r="G158" s="993"/>
      <c r="H158" s="333"/>
      <c r="I158" s="536" t="s">
        <v>1051</v>
      </c>
      <c r="M158" s="333"/>
      <c r="N158" s="334"/>
      <c r="O158" s="334"/>
      <c r="S158" s="319"/>
      <c r="T158" s="319"/>
      <c r="U158" s="319"/>
      <c r="V158" s="319"/>
      <c r="W158" s="319"/>
    </row>
    <row r="159" spans="1:23" ht="40" customHeight="1" x14ac:dyDescent="0.3">
      <c r="C159" s="1002" t="s">
        <v>690</v>
      </c>
      <c r="D159" s="1003"/>
      <c r="E159" s="512"/>
      <c r="F159" s="987" t="s">
        <v>690</v>
      </c>
      <c r="G159" s="988" t="s">
        <v>673</v>
      </c>
      <c r="H159" s="511"/>
      <c r="I159" s="973" t="s">
        <v>674</v>
      </c>
      <c r="J159" s="324"/>
      <c r="K159" s="324"/>
      <c r="M159" s="604"/>
      <c r="N159" s="604"/>
      <c r="O159" s="604"/>
      <c r="S159" s="319"/>
      <c r="T159" s="319"/>
      <c r="U159" s="319"/>
      <c r="V159" s="319"/>
      <c r="W159" s="319"/>
    </row>
    <row r="160" spans="1:23" ht="40" customHeight="1" x14ac:dyDescent="0.3">
      <c r="C160" s="998" t="s">
        <v>691</v>
      </c>
      <c r="D160" s="999"/>
      <c r="E160" s="512"/>
      <c r="F160" s="1000" t="s">
        <v>691</v>
      </c>
      <c r="G160" s="1001" t="s">
        <v>675</v>
      </c>
      <c r="H160" s="511"/>
      <c r="I160" s="974"/>
      <c r="M160" s="604"/>
      <c r="N160" s="604"/>
      <c r="O160" s="604"/>
      <c r="S160" s="319"/>
      <c r="T160" s="319"/>
      <c r="U160" s="319"/>
      <c r="V160" s="319"/>
      <c r="W160" s="319"/>
    </row>
    <row r="161" spans="1:23" ht="30" customHeight="1" x14ac:dyDescent="0.3">
      <c r="C161" s="1007" t="s">
        <v>676</v>
      </c>
      <c r="D161" s="984"/>
      <c r="E161" s="494"/>
      <c r="F161" s="1008" t="s">
        <v>692</v>
      </c>
      <c r="G161" s="990"/>
      <c r="H161" s="493"/>
      <c r="I161" s="495" t="s">
        <v>692</v>
      </c>
      <c r="M161" s="618"/>
      <c r="N161" s="618"/>
      <c r="O161" s="618"/>
      <c r="S161" s="319"/>
      <c r="T161" s="319"/>
      <c r="U161" s="319"/>
      <c r="V161" s="319"/>
      <c r="W161" s="319"/>
    </row>
    <row r="162" spans="1:23" ht="15" customHeight="1" x14ac:dyDescent="0.3">
      <c r="C162" s="983" t="s">
        <v>677</v>
      </c>
      <c r="D162" s="984"/>
      <c r="E162" s="494"/>
      <c r="F162" s="989"/>
      <c r="G162" s="990"/>
      <c r="H162" s="496"/>
      <c r="I162" s="387"/>
      <c r="J162" s="324"/>
      <c r="K162" s="324"/>
      <c r="M162" s="619"/>
      <c r="N162" s="619"/>
      <c r="O162" s="619"/>
      <c r="S162" s="319"/>
      <c r="T162" s="319"/>
      <c r="U162" s="319"/>
      <c r="V162" s="319"/>
      <c r="W162" s="319"/>
    </row>
    <row r="163" spans="1:23" ht="15" customHeight="1" x14ac:dyDescent="0.3">
      <c r="C163" s="983" t="s">
        <v>678</v>
      </c>
      <c r="D163" s="984"/>
      <c r="E163" s="494"/>
      <c r="F163" s="989" t="s">
        <v>678</v>
      </c>
      <c r="G163" s="990"/>
      <c r="H163" s="496"/>
      <c r="I163" s="388" t="s">
        <v>678</v>
      </c>
      <c r="M163" s="330"/>
      <c r="N163" s="330"/>
      <c r="O163" s="330"/>
      <c r="S163" s="319"/>
      <c r="T163" s="319"/>
      <c r="U163" s="319"/>
      <c r="V163" s="319"/>
      <c r="W163" s="319"/>
    </row>
    <row r="164" spans="1:23" ht="12.75" customHeight="1" x14ac:dyDescent="0.3">
      <c r="C164" s="983" t="s">
        <v>679</v>
      </c>
      <c r="D164" s="984"/>
      <c r="E164" s="494"/>
      <c r="F164" s="989" t="s">
        <v>679</v>
      </c>
      <c r="G164" s="990"/>
      <c r="H164" s="496"/>
      <c r="I164" s="388" t="s">
        <v>679</v>
      </c>
      <c r="J164" s="324"/>
      <c r="K164" s="324"/>
      <c r="S164" s="319"/>
      <c r="T164" s="319"/>
      <c r="U164" s="319"/>
      <c r="V164" s="319"/>
      <c r="W164" s="319"/>
    </row>
    <row r="165" spans="1:23" ht="14.25" customHeight="1" x14ac:dyDescent="0.3">
      <c r="C165" s="983" t="s">
        <v>680</v>
      </c>
      <c r="D165" s="984"/>
      <c r="E165" s="494"/>
      <c r="F165" s="989" t="s">
        <v>680</v>
      </c>
      <c r="G165" s="990"/>
      <c r="H165" s="496"/>
      <c r="I165" s="388" t="s">
        <v>680</v>
      </c>
      <c r="S165" s="319"/>
      <c r="T165" s="319"/>
      <c r="U165" s="319"/>
      <c r="V165" s="319"/>
      <c r="W165" s="319"/>
    </row>
    <row r="166" spans="1:23" ht="14.25" customHeight="1" x14ac:dyDescent="0.3">
      <c r="C166" s="983" t="s">
        <v>681</v>
      </c>
      <c r="D166" s="984"/>
      <c r="E166" s="494"/>
      <c r="F166" s="989" t="s">
        <v>681</v>
      </c>
      <c r="G166" s="990"/>
      <c r="H166" s="496"/>
      <c r="I166" s="388" t="s">
        <v>681</v>
      </c>
      <c r="J166" s="324"/>
      <c r="K166" s="324"/>
      <c r="S166" s="319"/>
      <c r="T166" s="319"/>
      <c r="U166" s="319"/>
      <c r="V166" s="319"/>
      <c r="W166" s="319"/>
    </row>
    <row r="167" spans="1:23" s="343" customFormat="1" ht="18" customHeight="1" thickBot="1" x14ac:dyDescent="0.3">
      <c r="B167" s="577"/>
      <c r="C167" s="1058" t="s">
        <v>682</v>
      </c>
      <c r="D167" s="1059"/>
      <c r="E167" s="427"/>
      <c r="F167" s="991" t="s">
        <v>682</v>
      </c>
      <c r="G167" s="992"/>
      <c r="H167" s="428"/>
      <c r="I167" s="429" t="s">
        <v>682</v>
      </c>
      <c r="J167" s="344"/>
      <c r="K167" s="344"/>
      <c r="L167" s="344"/>
      <c r="M167" s="344"/>
      <c r="N167" s="344"/>
      <c r="O167" s="344"/>
      <c r="P167" s="344"/>
      <c r="Q167" s="344"/>
      <c r="R167" s="344"/>
      <c r="S167" s="344"/>
      <c r="T167" s="344"/>
      <c r="U167" s="344"/>
      <c r="V167" s="344"/>
      <c r="W167" s="344"/>
    </row>
    <row r="168" spans="1:23" ht="9" customHeight="1" thickTop="1" x14ac:dyDescent="0.3">
      <c r="C168" s="335"/>
      <c r="D168" s="336"/>
      <c r="E168" s="336"/>
      <c r="F168" s="336"/>
      <c r="G168" s="336"/>
      <c r="H168" s="336"/>
      <c r="J168" s="324"/>
      <c r="K168" s="324"/>
      <c r="S168" s="319"/>
      <c r="T168" s="319"/>
      <c r="U168" s="319"/>
      <c r="V168" s="319"/>
      <c r="W168" s="319"/>
    </row>
    <row r="169" spans="1:23" s="414" customFormat="1" ht="15" customHeight="1" x14ac:dyDescent="0.25">
      <c r="A169" s="646"/>
      <c r="B169" s="629"/>
      <c r="C169" s="977" t="s">
        <v>683</v>
      </c>
      <c r="D169" s="977"/>
      <c r="E169" s="977"/>
      <c r="F169" s="977"/>
      <c r="G169" s="977"/>
      <c r="H169" s="977"/>
      <c r="I169" s="977"/>
      <c r="J169" s="412"/>
      <c r="K169" s="412"/>
      <c r="L169" s="412"/>
      <c r="M169" s="412"/>
      <c r="N169" s="412"/>
      <c r="O169" s="412"/>
      <c r="P169" s="412"/>
      <c r="Q169" s="412"/>
      <c r="R169" s="412"/>
      <c r="S169" s="412"/>
      <c r="T169" s="412"/>
      <c r="U169" s="412"/>
      <c r="V169" s="412"/>
      <c r="W169" s="412"/>
    </row>
    <row r="170" spans="1:23" s="414" customFormat="1" ht="15" customHeight="1" x14ac:dyDescent="0.25">
      <c r="A170" s="646"/>
      <c r="B170" s="629"/>
      <c r="C170" s="1057" t="s">
        <v>684</v>
      </c>
      <c r="D170" s="1025"/>
      <c r="E170" s="1025"/>
      <c r="F170" s="1025"/>
      <c r="G170" s="1025"/>
      <c r="H170" s="1025"/>
      <c r="I170" s="1025"/>
      <c r="L170" s="412"/>
      <c r="M170" s="412"/>
      <c r="N170" s="412"/>
      <c r="O170" s="412"/>
      <c r="P170" s="412"/>
      <c r="Q170" s="412"/>
      <c r="R170" s="412"/>
      <c r="S170" s="412"/>
      <c r="T170" s="412"/>
      <c r="U170" s="412"/>
      <c r="V170" s="412"/>
      <c r="W170" s="412"/>
    </row>
    <row r="171" spans="1:23" s="414" customFormat="1" ht="15" customHeight="1" x14ac:dyDescent="0.25">
      <c r="A171" s="646"/>
      <c r="B171" s="629"/>
      <c r="C171" s="1054" t="s">
        <v>685</v>
      </c>
      <c r="D171" s="1054"/>
      <c r="E171" s="1054"/>
      <c r="F171" s="1054"/>
      <c r="G171" s="1054"/>
      <c r="H171" s="1054"/>
      <c r="I171" s="1054"/>
      <c r="J171" s="412"/>
      <c r="K171" s="412"/>
      <c r="L171" s="412"/>
      <c r="M171" s="412"/>
      <c r="N171" s="412"/>
      <c r="O171" s="412"/>
      <c r="P171" s="412"/>
      <c r="Q171" s="412"/>
      <c r="R171" s="412"/>
      <c r="S171" s="412"/>
      <c r="T171" s="412"/>
      <c r="U171" s="412"/>
      <c r="V171" s="412"/>
      <c r="W171" s="412"/>
    </row>
    <row r="172" spans="1:23" s="354" customFormat="1" ht="15" customHeight="1" x14ac:dyDescent="0.25">
      <c r="B172" s="629"/>
      <c r="C172" s="1041" t="s">
        <v>686</v>
      </c>
      <c r="D172" s="1041"/>
      <c r="E172" s="1041"/>
      <c r="F172" s="1041"/>
      <c r="G172" s="1041"/>
      <c r="H172" s="1041"/>
      <c r="I172" s="1041"/>
      <c r="L172" s="627"/>
      <c r="M172" s="627"/>
      <c r="N172" s="627"/>
      <c r="O172" s="627"/>
      <c r="P172" s="627"/>
      <c r="Q172" s="627"/>
      <c r="R172" s="627"/>
      <c r="S172" s="627"/>
      <c r="T172" s="627"/>
      <c r="U172" s="627"/>
      <c r="V172" s="627"/>
      <c r="W172" s="627"/>
    </row>
    <row r="173" spans="1:23" s="354" customFormat="1" ht="15" customHeight="1" x14ac:dyDescent="0.25">
      <c r="B173" s="629"/>
      <c r="C173" s="1041" t="s">
        <v>687</v>
      </c>
      <c r="D173" s="1041"/>
      <c r="E173" s="1041"/>
      <c r="F173" s="1041"/>
      <c r="G173" s="1041"/>
      <c r="H173" s="1041"/>
      <c r="I173" s="1041"/>
      <c r="J173" s="647"/>
      <c r="K173" s="627"/>
      <c r="L173" s="627"/>
      <c r="M173" s="627"/>
      <c r="N173" s="627"/>
      <c r="O173" s="627"/>
      <c r="P173" s="627"/>
      <c r="Q173" s="627"/>
      <c r="R173" s="627"/>
      <c r="S173" s="627"/>
      <c r="T173" s="627"/>
      <c r="U173" s="627"/>
      <c r="V173" s="627"/>
      <c r="W173" s="627"/>
    </row>
    <row r="174" spans="1:23" s="354" customFormat="1" ht="15" customHeight="1" x14ac:dyDescent="0.25">
      <c r="B174" s="629"/>
      <c r="C174" s="1064" t="s">
        <v>688</v>
      </c>
      <c r="D174" s="1064"/>
      <c r="E174" s="1064"/>
      <c r="F174" s="1064"/>
      <c r="G174" s="1064"/>
      <c r="H174" s="1064"/>
      <c r="I174" s="1064"/>
      <c r="L174" s="627"/>
      <c r="M174" s="627"/>
      <c r="N174" s="627"/>
      <c r="O174" s="627"/>
      <c r="P174" s="627"/>
      <c r="Q174" s="627"/>
      <c r="R174" s="627"/>
      <c r="S174" s="627"/>
      <c r="T174" s="627"/>
      <c r="U174" s="627"/>
      <c r="V174" s="627"/>
      <c r="W174" s="627"/>
    </row>
    <row r="175" spans="1:23" s="701" customFormat="1" ht="15" customHeight="1" x14ac:dyDescent="0.25">
      <c r="B175" s="699"/>
      <c r="C175" s="700"/>
      <c r="D175" s="700"/>
      <c r="E175" s="700"/>
      <c r="F175" s="700"/>
      <c r="G175" s="700"/>
      <c r="H175" s="700"/>
      <c r="I175" s="700"/>
      <c r="L175" s="697"/>
      <c r="M175" s="697"/>
      <c r="N175" s="697"/>
      <c r="O175" s="697"/>
      <c r="P175" s="697"/>
      <c r="Q175" s="697"/>
      <c r="R175" s="697"/>
      <c r="S175" s="697"/>
      <c r="T175" s="697"/>
      <c r="U175" s="697"/>
      <c r="V175" s="697"/>
      <c r="W175" s="697"/>
    </row>
    <row r="176" spans="1:23" s="702" customFormat="1" ht="15" customHeight="1" x14ac:dyDescent="0.3">
      <c r="A176" s="712"/>
      <c r="B176" s="703">
        <v>4.5</v>
      </c>
      <c r="C176" s="1061" t="s">
        <v>1257</v>
      </c>
      <c r="D176" s="1061"/>
      <c r="E176" s="1061"/>
      <c r="F176" s="1061"/>
      <c r="G176" s="1061"/>
      <c r="H176" s="1061"/>
      <c r="I176" s="1061"/>
      <c r="J176" s="1061"/>
      <c r="K176" s="1061"/>
      <c r="L176" s="704"/>
    </row>
    <row r="177" spans="1:23" s="702" customFormat="1" ht="15" customHeight="1" x14ac:dyDescent="0.25">
      <c r="A177" s="712"/>
      <c r="B177" s="705"/>
      <c r="C177" s="1055" t="s">
        <v>1258</v>
      </c>
      <c r="D177" s="1055"/>
      <c r="E177" s="1055"/>
      <c r="F177" s="1055"/>
      <c r="G177" s="1055"/>
      <c r="H177" s="1055"/>
      <c r="I177" s="1055"/>
      <c r="J177" s="1055"/>
      <c r="K177" s="1055"/>
    </row>
    <row r="178" spans="1:23" s="702" customFormat="1" ht="58" customHeight="1" x14ac:dyDescent="0.25">
      <c r="A178" s="712"/>
      <c r="B178" s="705"/>
      <c r="C178" s="1056" t="s">
        <v>1260</v>
      </c>
      <c r="D178" s="1056"/>
      <c r="E178" s="1056"/>
      <c r="F178" s="1056"/>
      <c r="G178" s="1056"/>
      <c r="H178" s="1056"/>
      <c r="I178" s="1056"/>
      <c r="J178" s="1056"/>
      <c r="K178" s="1056"/>
    </row>
    <row r="179" spans="1:23" s="692" customFormat="1" ht="15" customHeight="1" x14ac:dyDescent="0.3">
      <c r="A179" s="712"/>
      <c r="B179" s="703">
        <v>4.5999999999999996</v>
      </c>
      <c r="C179" s="980" t="s">
        <v>1261</v>
      </c>
      <c r="D179" s="980"/>
      <c r="E179" s="980"/>
      <c r="F179" s="980"/>
      <c r="G179" s="980"/>
      <c r="H179" s="980"/>
      <c r="I179" s="980"/>
      <c r="J179" s="980"/>
      <c r="K179" s="980"/>
    </row>
    <row r="180" spans="1:23" s="692" customFormat="1" ht="12.75" customHeight="1" x14ac:dyDescent="0.3">
      <c r="A180" s="326"/>
      <c r="B180" s="706"/>
      <c r="C180" s="707"/>
    </row>
    <row r="181" spans="1:23" s="377" customFormat="1" ht="18" customHeight="1" thickBot="1" x14ac:dyDescent="0.3">
      <c r="A181" s="343"/>
      <c r="B181" s="708"/>
      <c r="C181" s="1040" t="s">
        <v>1263</v>
      </c>
      <c r="D181" s="1040"/>
      <c r="E181" s="1040"/>
      <c r="F181" s="1040"/>
      <c r="G181" s="343"/>
      <c r="H181" s="343"/>
      <c r="I181" s="343"/>
      <c r="J181" s="343"/>
      <c r="K181" s="344"/>
    </row>
    <row r="182" spans="1:23" s="377" customFormat="1" ht="18" customHeight="1" thickTop="1" x14ac:dyDescent="0.25">
      <c r="A182" s="343"/>
      <c r="B182" s="708"/>
      <c r="C182" s="986" t="s">
        <v>1264</v>
      </c>
      <c r="D182" s="986"/>
      <c r="E182" s="986"/>
      <c r="F182" s="986"/>
      <c r="G182" s="343"/>
      <c r="H182" s="343"/>
      <c r="I182" s="343"/>
      <c r="J182" s="343"/>
      <c r="K182" s="344"/>
    </row>
    <row r="183" spans="1:23" s="377" customFormat="1" ht="18" customHeight="1" thickBot="1" x14ac:dyDescent="0.3">
      <c r="A183" s="343"/>
      <c r="B183" s="708"/>
      <c r="C183" s="1037" t="s">
        <v>707</v>
      </c>
      <c r="D183" s="1037"/>
      <c r="E183" s="1037"/>
      <c r="F183" s="1037"/>
      <c r="G183" s="343"/>
      <c r="H183" s="343"/>
      <c r="I183" s="343"/>
      <c r="J183" s="343"/>
      <c r="K183" s="344"/>
    </row>
    <row r="184" spans="1:23" s="692" customFormat="1" ht="9.75" customHeight="1" thickTop="1" x14ac:dyDescent="0.3">
      <c r="A184" s="326"/>
      <c r="B184" s="706"/>
      <c r="C184" s="347"/>
      <c r="D184" s="347"/>
      <c r="E184" s="347"/>
      <c r="F184" s="347"/>
      <c r="G184" s="324"/>
      <c r="H184" s="324"/>
      <c r="I184" s="324"/>
      <c r="J184" s="319"/>
      <c r="K184" s="319"/>
    </row>
    <row r="185" spans="1:23" s="692" customFormat="1" ht="15" customHeight="1" x14ac:dyDescent="0.3">
      <c r="A185" s="326"/>
      <c r="B185" s="706"/>
      <c r="C185" s="1036" t="s">
        <v>1262</v>
      </c>
      <c r="D185" s="977"/>
      <c r="E185" s="977"/>
      <c r="F185" s="977"/>
      <c r="G185" s="977"/>
      <c r="H185" s="977"/>
      <c r="I185" s="977"/>
      <c r="J185" s="977"/>
      <c r="K185" s="977"/>
    </row>
    <row r="186" spans="1:23" s="702" customFormat="1" ht="15" customHeight="1" x14ac:dyDescent="0.25">
      <c r="A186" s="712"/>
      <c r="B186" s="705"/>
      <c r="C186" s="709"/>
      <c r="D186" s="709"/>
      <c r="E186" s="709"/>
      <c r="F186" s="709"/>
      <c r="G186" s="709"/>
      <c r="H186" s="709"/>
      <c r="I186" s="709"/>
    </row>
    <row r="187" spans="1:23" s="711" customFormat="1" ht="15" customHeight="1" x14ac:dyDescent="0.3">
      <c r="A187" s="713"/>
      <c r="B187" s="710"/>
      <c r="C187" s="1060" t="s">
        <v>1259</v>
      </c>
      <c r="D187" s="1060"/>
      <c r="E187" s="1060"/>
      <c r="F187" s="1060"/>
      <c r="G187" s="1060"/>
      <c r="H187" s="1060"/>
      <c r="I187" s="1060"/>
      <c r="J187" s="1060"/>
      <c r="K187" s="1060"/>
    </row>
    <row r="188" spans="1:23" s="701" customFormat="1" ht="15" customHeight="1" x14ac:dyDescent="0.25">
      <c r="B188" s="699"/>
      <c r="C188" s="700"/>
      <c r="D188" s="700"/>
      <c r="E188" s="700"/>
      <c r="F188" s="700"/>
      <c r="G188" s="700"/>
      <c r="H188" s="700"/>
      <c r="I188" s="700"/>
      <c r="L188" s="697"/>
      <c r="M188" s="697"/>
      <c r="N188" s="697"/>
      <c r="O188" s="697"/>
      <c r="P188" s="697"/>
      <c r="Q188" s="697"/>
      <c r="R188" s="697"/>
      <c r="S188" s="697"/>
      <c r="T188" s="697"/>
      <c r="U188" s="697"/>
      <c r="V188" s="697"/>
      <c r="W188" s="697"/>
    </row>
    <row r="189" spans="1:23" s="701" customFormat="1" ht="15" customHeight="1" x14ac:dyDescent="0.25">
      <c r="B189" s="699"/>
      <c r="C189" s="700"/>
      <c r="D189" s="700"/>
      <c r="E189" s="700"/>
      <c r="F189" s="700"/>
      <c r="G189" s="700"/>
      <c r="H189" s="700"/>
      <c r="I189" s="700"/>
      <c r="L189" s="697"/>
      <c r="M189" s="697"/>
      <c r="N189" s="697"/>
      <c r="O189" s="697"/>
      <c r="P189" s="697"/>
      <c r="Q189" s="697"/>
      <c r="R189" s="697"/>
      <c r="S189" s="697"/>
      <c r="T189" s="697"/>
      <c r="U189" s="697"/>
      <c r="V189" s="697"/>
      <c r="W189" s="697"/>
    </row>
    <row r="190" spans="1:23" s="701" customFormat="1" ht="15" customHeight="1" x14ac:dyDescent="0.25">
      <c r="B190" s="699"/>
      <c r="C190" s="700"/>
      <c r="D190" s="700"/>
      <c r="E190" s="700"/>
      <c r="F190" s="700"/>
      <c r="G190" s="700"/>
      <c r="H190" s="700"/>
      <c r="I190" s="700"/>
      <c r="L190" s="697"/>
      <c r="M190" s="697"/>
      <c r="N190" s="697"/>
      <c r="O190" s="697"/>
      <c r="P190" s="697"/>
      <c r="Q190" s="697"/>
      <c r="R190" s="697"/>
      <c r="S190" s="697"/>
      <c r="T190" s="697"/>
      <c r="U190" s="697"/>
      <c r="V190" s="697"/>
      <c r="W190" s="697"/>
    </row>
    <row r="191" spans="1:23" s="701" customFormat="1" ht="15" customHeight="1" x14ac:dyDescent="0.25">
      <c r="B191" s="699"/>
      <c r="C191" s="700"/>
      <c r="D191" s="700"/>
      <c r="E191" s="700"/>
      <c r="F191" s="700"/>
      <c r="G191" s="700"/>
      <c r="H191" s="700"/>
      <c r="I191" s="700"/>
      <c r="L191" s="697"/>
      <c r="M191" s="697"/>
      <c r="N191" s="697"/>
      <c r="O191" s="697"/>
      <c r="P191" s="697"/>
      <c r="Q191" s="697"/>
      <c r="R191" s="697"/>
      <c r="S191" s="697"/>
      <c r="T191" s="697"/>
      <c r="U191" s="697"/>
      <c r="V191" s="697"/>
      <c r="W191" s="697"/>
    </row>
    <row r="192" spans="1:23" s="701" customFormat="1" ht="15" customHeight="1" x14ac:dyDescent="0.25">
      <c r="B192" s="699"/>
      <c r="C192" s="700"/>
      <c r="D192" s="700"/>
      <c r="E192" s="700"/>
      <c r="F192" s="700"/>
      <c r="G192" s="700"/>
      <c r="H192" s="700"/>
      <c r="I192" s="700"/>
      <c r="L192" s="697"/>
      <c r="M192" s="697"/>
      <c r="N192" s="697"/>
      <c r="O192" s="697"/>
      <c r="P192" s="697"/>
      <c r="Q192" s="697"/>
      <c r="R192" s="697"/>
      <c r="S192" s="697"/>
      <c r="T192" s="697"/>
      <c r="U192" s="697"/>
      <c r="V192" s="697"/>
      <c r="W192" s="697"/>
    </row>
    <row r="193" spans="2:23" s="701" customFormat="1" ht="15" customHeight="1" x14ac:dyDescent="0.25">
      <c r="B193" s="699"/>
      <c r="C193" s="700"/>
      <c r="D193" s="700"/>
      <c r="E193" s="700"/>
      <c r="F193" s="700"/>
      <c r="G193" s="700"/>
      <c r="H193" s="700"/>
      <c r="I193" s="700"/>
      <c r="L193" s="697"/>
      <c r="M193" s="697"/>
      <c r="N193" s="697"/>
      <c r="O193" s="697"/>
      <c r="P193" s="697"/>
      <c r="Q193" s="697"/>
      <c r="R193" s="697"/>
      <c r="S193" s="697"/>
      <c r="T193" s="697"/>
      <c r="U193" s="697"/>
      <c r="V193" s="697"/>
      <c r="W193" s="697"/>
    </row>
    <row r="194" spans="2:23" s="701" customFormat="1" ht="15" customHeight="1" x14ac:dyDescent="0.25">
      <c r="B194" s="699"/>
      <c r="C194" s="700"/>
      <c r="D194" s="700"/>
      <c r="E194" s="700"/>
      <c r="F194" s="700"/>
      <c r="G194" s="700"/>
      <c r="H194" s="700"/>
      <c r="I194" s="700"/>
      <c r="L194" s="697"/>
      <c r="M194" s="697"/>
      <c r="N194" s="697"/>
      <c r="O194" s="697"/>
      <c r="P194" s="697"/>
      <c r="Q194" s="697"/>
      <c r="R194" s="697"/>
      <c r="S194" s="697"/>
      <c r="T194" s="697"/>
      <c r="U194" s="697"/>
      <c r="V194" s="697"/>
      <c r="W194" s="697"/>
    </row>
    <row r="195" spans="2:23" s="701" customFormat="1" ht="15" customHeight="1" x14ac:dyDescent="0.25">
      <c r="B195" s="699"/>
      <c r="C195" s="700"/>
      <c r="D195" s="700"/>
      <c r="E195" s="700"/>
      <c r="F195" s="700"/>
      <c r="G195" s="700"/>
      <c r="H195" s="700"/>
      <c r="I195" s="700"/>
      <c r="L195" s="697"/>
      <c r="M195" s="697"/>
      <c r="N195" s="697"/>
      <c r="O195" s="697"/>
      <c r="P195" s="697"/>
      <c r="Q195" s="697"/>
      <c r="R195" s="697"/>
      <c r="S195" s="697"/>
      <c r="T195" s="697"/>
      <c r="U195" s="697"/>
      <c r="V195" s="697"/>
      <c r="W195" s="697"/>
    </row>
    <row r="196" spans="2:23" s="701" customFormat="1" ht="15" customHeight="1" x14ac:dyDescent="0.25">
      <c r="B196" s="699"/>
      <c r="C196" s="700"/>
      <c r="D196" s="700"/>
      <c r="E196" s="700"/>
      <c r="F196" s="700"/>
      <c r="G196" s="700"/>
      <c r="H196" s="700"/>
      <c r="I196" s="700"/>
      <c r="L196" s="697"/>
      <c r="M196" s="697"/>
      <c r="N196" s="697"/>
      <c r="O196" s="697"/>
      <c r="P196" s="697"/>
      <c r="Q196" s="697"/>
      <c r="R196" s="697"/>
      <c r="S196" s="697"/>
      <c r="T196" s="697"/>
      <c r="U196" s="697"/>
      <c r="V196" s="697"/>
      <c r="W196" s="697"/>
    </row>
    <row r="197" spans="2:23" s="701" customFormat="1" ht="15" customHeight="1" x14ac:dyDescent="0.25">
      <c r="B197" s="699"/>
      <c r="C197" s="700"/>
      <c r="D197" s="700"/>
      <c r="E197" s="700"/>
      <c r="F197" s="700"/>
      <c r="G197" s="700"/>
      <c r="H197" s="700"/>
      <c r="I197" s="700"/>
      <c r="L197" s="697"/>
      <c r="M197" s="697"/>
      <c r="N197" s="697"/>
      <c r="O197" s="697"/>
      <c r="P197" s="697"/>
      <c r="Q197" s="697"/>
      <c r="R197" s="697"/>
      <c r="S197" s="697"/>
      <c r="T197" s="697"/>
      <c r="U197" s="697"/>
      <c r="V197" s="697"/>
      <c r="W197" s="697"/>
    </row>
    <row r="198" spans="2:23" s="701" customFormat="1" ht="15" customHeight="1" x14ac:dyDescent="0.25">
      <c r="B198" s="699"/>
      <c r="C198" s="700"/>
      <c r="D198" s="700"/>
      <c r="E198" s="700"/>
      <c r="F198" s="700"/>
      <c r="G198" s="700"/>
      <c r="H198" s="700"/>
      <c r="I198" s="700"/>
      <c r="L198" s="697"/>
      <c r="M198" s="697"/>
      <c r="N198" s="697"/>
      <c r="O198" s="697"/>
      <c r="P198" s="697"/>
      <c r="Q198" s="697"/>
      <c r="R198" s="697"/>
      <c r="S198" s="697"/>
      <c r="T198" s="697"/>
      <c r="U198" s="697"/>
      <c r="V198" s="697"/>
      <c r="W198" s="697"/>
    </row>
    <row r="199" spans="2:23" s="701" customFormat="1" ht="15" customHeight="1" x14ac:dyDescent="0.25">
      <c r="B199" s="699"/>
      <c r="C199" s="700"/>
      <c r="D199" s="700"/>
      <c r="E199" s="700"/>
      <c r="F199" s="700"/>
      <c r="G199" s="700"/>
      <c r="H199" s="700"/>
      <c r="I199" s="700"/>
      <c r="L199" s="697"/>
      <c r="M199" s="697"/>
      <c r="N199" s="697"/>
      <c r="O199" s="697"/>
      <c r="P199" s="697"/>
      <c r="Q199" s="697"/>
      <c r="R199" s="697"/>
      <c r="S199" s="697"/>
      <c r="T199" s="697"/>
      <c r="U199" s="697"/>
      <c r="V199" s="697"/>
      <c r="W199" s="697"/>
    </row>
    <row r="200" spans="2:23" s="701" customFormat="1" ht="15" customHeight="1" x14ac:dyDescent="0.25">
      <c r="B200" s="699"/>
      <c r="C200" s="700"/>
      <c r="D200" s="700"/>
      <c r="E200" s="700"/>
      <c r="F200" s="700"/>
      <c r="G200" s="700"/>
      <c r="H200" s="700"/>
      <c r="I200" s="700"/>
      <c r="L200" s="697"/>
      <c r="M200" s="697"/>
      <c r="N200" s="697"/>
      <c r="O200" s="697"/>
      <c r="P200" s="697"/>
      <c r="Q200" s="697"/>
      <c r="R200" s="697"/>
      <c r="S200" s="697"/>
      <c r="T200" s="697"/>
      <c r="U200" s="697"/>
      <c r="V200" s="697"/>
      <c r="W200" s="697"/>
    </row>
    <row r="201" spans="2:23" s="701" customFormat="1" ht="15" customHeight="1" x14ac:dyDescent="0.25">
      <c r="B201" s="699"/>
      <c r="C201" s="700"/>
      <c r="D201" s="700"/>
      <c r="E201" s="700"/>
      <c r="F201" s="700"/>
      <c r="G201" s="700"/>
      <c r="H201" s="700"/>
      <c r="I201" s="700"/>
      <c r="L201" s="697"/>
      <c r="M201" s="697"/>
      <c r="N201" s="697"/>
      <c r="O201" s="697"/>
      <c r="P201" s="697"/>
      <c r="Q201" s="697"/>
      <c r="R201" s="697"/>
      <c r="S201" s="697"/>
      <c r="T201" s="697"/>
      <c r="U201" s="697"/>
      <c r="V201" s="697"/>
      <c r="W201" s="697"/>
    </row>
    <row r="202" spans="2:23" s="701" customFormat="1" ht="15" customHeight="1" x14ac:dyDescent="0.25">
      <c r="B202" s="699"/>
      <c r="C202" s="700"/>
      <c r="D202" s="700"/>
      <c r="E202" s="700"/>
      <c r="F202" s="700"/>
      <c r="G202" s="700"/>
      <c r="H202" s="700"/>
      <c r="I202" s="700"/>
      <c r="L202" s="697"/>
      <c r="M202" s="697"/>
      <c r="N202" s="697"/>
      <c r="O202" s="697"/>
      <c r="P202" s="697"/>
      <c r="Q202" s="697"/>
      <c r="R202" s="697"/>
      <c r="S202" s="697"/>
      <c r="T202" s="697"/>
      <c r="U202" s="697"/>
      <c r="V202" s="697"/>
      <c r="W202" s="697"/>
    </row>
    <row r="203" spans="2:23" s="701" customFormat="1" ht="15" customHeight="1" x14ac:dyDescent="0.25">
      <c r="B203" s="699"/>
      <c r="C203" s="700"/>
      <c r="D203" s="700"/>
      <c r="E203" s="700"/>
      <c r="F203" s="700"/>
      <c r="G203" s="700"/>
      <c r="H203" s="700"/>
      <c r="I203" s="700"/>
      <c r="L203" s="697"/>
      <c r="M203" s="697"/>
      <c r="N203" s="697"/>
      <c r="O203" s="697"/>
      <c r="P203" s="697"/>
      <c r="Q203" s="697"/>
      <c r="R203" s="697"/>
      <c r="S203" s="697"/>
      <c r="T203" s="697"/>
      <c r="U203" s="697"/>
      <c r="V203" s="697"/>
      <c r="W203" s="697"/>
    </row>
    <row r="204" spans="2:23" s="701" customFormat="1" ht="15" customHeight="1" x14ac:dyDescent="0.25">
      <c r="B204" s="699"/>
      <c r="C204" s="700"/>
      <c r="D204" s="700"/>
      <c r="E204" s="700"/>
      <c r="F204" s="700"/>
      <c r="G204" s="700"/>
      <c r="H204" s="700"/>
      <c r="I204" s="700"/>
      <c r="L204" s="697"/>
      <c r="M204" s="697"/>
      <c r="N204" s="697"/>
      <c r="O204" s="697"/>
      <c r="P204" s="697"/>
      <c r="Q204" s="697"/>
      <c r="R204" s="697"/>
      <c r="S204" s="697"/>
      <c r="T204" s="697"/>
      <c r="U204" s="697"/>
      <c r="V204" s="697"/>
      <c r="W204" s="697"/>
    </row>
    <row r="205" spans="2:23" s="701" customFormat="1" ht="15" customHeight="1" x14ac:dyDescent="0.25">
      <c r="B205" s="699"/>
      <c r="C205" s="700"/>
      <c r="D205" s="700"/>
      <c r="E205" s="700"/>
      <c r="F205" s="700"/>
      <c r="G205" s="700"/>
      <c r="H205" s="700"/>
      <c r="I205" s="700"/>
      <c r="L205" s="697"/>
      <c r="M205" s="697"/>
      <c r="N205" s="697"/>
      <c r="O205" s="697"/>
      <c r="P205" s="697"/>
      <c r="Q205" s="697"/>
      <c r="R205" s="697"/>
      <c r="S205" s="697"/>
      <c r="T205" s="697"/>
      <c r="U205" s="697"/>
      <c r="V205" s="697"/>
      <c r="W205" s="697"/>
    </row>
    <row r="206" spans="2:23" s="701" customFormat="1" ht="15" customHeight="1" x14ac:dyDescent="0.25">
      <c r="B206" s="699"/>
      <c r="C206" s="700"/>
      <c r="D206" s="700"/>
      <c r="E206" s="700"/>
      <c r="F206" s="700"/>
      <c r="G206" s="700"/>
      <c r="H206" s="700"/>
      <c r="I206" s="700"/>
      <c r="L206" s="697"/>
      <c r="M206" s="697"/>
      <c r="N206" s="697"/>
      <c r="O206" s="697"/>
      <c r="P206" s="697"/>
      <c r="Q206" s="697"/>
      <c r="R206" s="697"/>
      <c r="S206" s="697"/>
      <c r="T206" s="697"/>
      <c r="U206" s="697"/>
      <c r="V206" s="697"/>
      <c r="W206" s="697"/>
    </row>
    <row r="207" spans="2:23" s="701" customFormat="1" ht="15" customHeight="1" x14ac:dyDescent="0.25">
      <c r="B207" s="699"/>
      <c r="C207" s="700"/>
      <c r="D207" s="700"/>
      <c r="E207" s="700"/>
      <c r="F207" s="700"/>
      <c r="G207" s="700"/>
      <c r="H207" s="700"/>
      <c r="I207" s="700"/>
      <c r="L207" s="697"/>
      <c r="M207" s="697"/>
      <c r="N207" s="697"/>
      <c r="O207" s="697"/>
      <c r="P207" s="697"/>
      <c r="Q207" s="697"/>
      <c r="R207" s="697"/>
      <c r="S207" s="697"/>
      <c r="T207" s="697"/>
      <c r="U207" s="697"/>
      <c r="V207" s="697"/>
      <c r="W207" s="697"/>
    </row>
    <row r="208" spans="2:23" s="701" customFormat="1" ht="15" customHeight="1" x14ac:dyDescent="0.25">
      <c r="B208" s="699"/>
      <c r="C208" s="700"/>
      <c r="D208" s="700"/>
      <c r="E208" s="700"/>
      <c r="F208" s="700"/>
      <c r="G208" s="700"/>
      <c r="H208" s="700"/>
      <c r="I208" s="700"/>
      <c r="L208" s="697"/>
      <c r="M208" s="697"/>
      <c r="N208" s="697"/>
      <c r="O208" s="697"/>
      <c r="P208" s="697"/>
      <c r="Q208" s="697"/>
      <c r="R208" s="697"/>
      <c r="S208" s="697"/>
      <c r="T208" s="697"/>
      <c r="U208" s="697"/>
      <c r="V208" s="697"/>
      <c r="W208" s="697"/>
    </row>
    <row r="209" spans="1:23" s="701" customFormat="1" ht="15" customHeight="1" x14ac:dyDescent="0.25">
      <c r="B209" s="699"/>
      <c r="C209" s="700"/>
      <c r="D209" s="700"/>
      <c r="E209" s="700"/>
      <c r="F209" s="700"/>
      <c r="G209" s="700"/>
      <c r="H209" s="700"/>
      <c r="I209" s="700"/>
      <c r="L209" s="697"/>
      <c r="M209" s="697"/>
      <c r="N209" s="697"/>
      <c r="O209" s="697"/>
      <c r="P209" s="697"/>
      <c r="Q209" s="697"/>
      <c r="R209" s="697"/>
      <c r="S209" s="697"/>
      <c r="T209" s="697"/>
      <c r="U209" s="697"/>
      <c r="V209" s="697"/>
      <c r="W209" s="697"/>
    </row>
    <row r="210" spans="1:23" s="701" customFormat="1" ht="15" customHeight="1" x14ac:dyDescent="0.25">
      <c r="B210" s="699"/>
      <c r="C210" s="700"/>
      <c r="D210" s="700"/>
      <c r="E210" s="700"/>
      <c r="F210" s="700"/>
      <c r="G210" s="700"/>
      <c r="H210" s="700"/>
      <c r="I210" s="700"/>
      <c r="L210" s="697"/>
      <c r="M210" s="697"/>
      <c r="N210" s="697"/>
      <c r="O210" s="697"/>
      <c r="P210" s="697"/>
      <c r="Q210" s="697"/>
      <c r="R210" s="697"/>
      <c r="S210" s="697"/>
      <c r="T210" s="697"/>
      <c r="U210" s="697"/>
      <c r="V210" s="697"/>
      <c r="W210" s="697"/>
    </row>
    <row r="211" spans="1:23" s="701" customFormat="1" ht="15" customHeight="1" x14ac:dyDescent="0.25">
      <c r="B211" s="699"/>
      <c r="C211" s="700"/>
      <c r="D211" s="700"/>
      <c r="E211" s="700"/>
      <c r="F211" s="700"/>
      <c r="G211" s="700"/>
      <c r="H211" s="700"/>
      <c r="I211" s="700"/>
      <c r="L211" s="697"/>
      <c r="M211" s="697"/>
      <c r="N211" s="697"/>
      <c r="O211" s="697"/>
      <c r="P211" s="697"/>
      <c r="Q211" s="697"/>
      <c r="R211" s="697"/>
      <c r="S211" s="697"/>
      <c r="T211" s="697"/>
      <c r="U211" s="697"/>
      <c r="V211" s="697"/>
      <c r="W211" s="697"/>
    </row>
    <row r="212" spans="1:23" s="701" customFormat="1" ht="15" customHeight="1" x14ac:dyDescent="0.25">
      <c r="B212" s="699"/>
      <c r="C212" s="700"/>
      <c r="D212" s="700"/>
      <c r="E212" s="700"/>
      <c r="F212" s="700"/>
      <c r="G212" s="700"/>
      <c r="H212" s="700"/>
      <c r="I212" s="700"/>
      <c r="L212" s="697"/>
      <c r="M212" s="697"/>
      <c r="N212" s="697"/>
      <c r="O212" s="697"/>
      <c r="P212" s="697"/>
      <c r="Q212" s="697"/>
      <c r="R212" s="697"/>
      <c r="S212" s="697"/>
      <c r="T212" s="697"/>
      <c r="U212" s="697"/>
      <c r="V212" s="697"/>
      <c r="W212" s="697"/>
    </row>
    <row r="213" spans="1:23" s="701" customFormat="1" ht="15" customHeight="1" x14ac:dyDescent="0.25">
      <c r="B213" s="699"/>
      <c r="C213" s="700"/>
      <c r="D213" s="700"/>
      <c r="E213" s="700"/>
      <c r="F213" s="700"/>
      <c r="G213" s="700"/>
      <c r="H213" s="700"/>
      <c r="I213" s="700"/>
      <c r="L213" s="697"/>
      <c r="M213" s="697"/>
      <c r="N213" s="697"/>
      <c r="O213" s="697"/>
      <c r="P213" s="697"/>
      <c r="Q213" s="697"/>
      <c r="R213" s="697"/>
      <c r="S213" s="697"/>
      <c r="T213" s="697"/>
      <c r="U213" s="697"/>
      <c r="V213" s="697"/>
      <c r="W213" s="697"/>
    </row>
    <row r="214" spans="1:23" s="701" customFormat="1" ht="15" customHeight="1" x14ac:dyDescent="0.25">
      <c r="B214" s="699"/>
      <c r="C214" s="700"/>
      <c r="D214" s="700"/>
      <c r="E214" s="700"/>
      <c r="F214" s="700"/>
      <c r="G214" s="700"/>
      <c r="H214" s="700"/>
      <c r="I214" s="700"/>
      <c r="L214" s="697"/>
      <c r="M214" s="697"/>
      <c r="N214" s="697"/>
      <c r="O214" s="697"/>
      <c r="P214" s="697"/>
      <c r="Q214" s="697"/>
      <c r="R214" s="697"/>
      <c r="S214" s="697"/>
      <c r="T214" s="697"/>
      <c r="U214" s="697"/>
      <c r="V214" s="697"/>
      <c r="W214" s="697"/>
    </row>
    <row r="215" spans="1:23" s="701" customFormat="1" ht="15" customHeight="1" x14ac:dyDescent="0.25">
      <c r="B215" s="699"/>
      <c r="C215" s="700"/>
      <c r="D215" s="700"/>
      <c r="E215" s="700"/>
      <c r="F215" s="700"/>
      <c r="G215" s="700"/>
      <c r="H215" s="700"/>
      <c r="I215" s="700"/>
      <c r="L215" s="697"/>
      <c r="M215" s="697"/>
      <c r="N215" s="697"/>
      <c r="O215" s="697"/>
      <c r="P215" s="697"/>
      <c r="Q215" s="697"/>
      <c r="R215" s="697"/>
      <c r="S215" s="697"/>
      <c r="T215" s="697"/>
      <c r="U215" s="697"/>
      <c r="V215" s="697"/>
      <c r="W215" s="697"/>
    </row>
    <row r="216" spans="1:23" ht="12.75" customHeight="1" x14ac:dyDescent="0.3">
      <c r="C216" s="338"/>
      <c r="D216" s="338"/>
      <c r="E216" s="338"/>
      <c r="F216" s="336"/>
      <c r="S216" s="319"/>
      <c r="T216" s="319"/>
      <c r="U216" s="319"/>
      <c r="V216" s="319"/>
      <c r="W216" s="319"/>
    </row>
    <row r="217" spans="1:23" ht="14" x14ac:dyDescent="0.3">
      <c r="B217" s="474">
        <v>4.7</v>
      </c>
      <c r="C217" s="976" t="s">
        <v>1102</v>
      </c>
      <c r="D217" s="975"/>
      <c r="E217" s="975"/>
      <c r="F217" s="975"/>
      <c r="G217" s="975"/>
      <c r="H217" s="975"/>
      <c r="I217" s="975"/>
      <c r="J217" s="975"/>
      <c r="K217" s="975"/>
      <c r="S217" s="319"/>
      <c r="T217" s="319"/>
      <c r="U217" s="319"/>
      <c r="V217" s="319"/>
      <c r="W217" s="319"/>
    </row>
    <row r="218" spans="1:23" s="409" customFormat="1" ht="55" customHeight="1" x14ac:dyDescent="0.3">
      <c r="B218" s="576"/>
      <c r="C218" s="766" t="s">
        <v>1104</v>
      </c>
      <c r="D218" s="766"/>
      <c r="E218" s="766"/>
      <c r="F218" s="766"/>
      <c r="G218" s="766"/>
      <c r="H218" s="766"/>
      <c r="I218" s="766"/>
      <c r="J218" s="766"/>
      <c r="K218" s="766"/>
      <c r="L218" s="349"/>
      <c r="M218" s="349"/>
      <c r="N218" s="349"/>
      <c r="O218" s="349"/>
      <c r="P218" s="349"/>
      <c r="Q218" s="349"/>
      <c r="R218" s="349"/>
      <c r="S218" s="349"/>
      <c r="T218" s="349"/>
      <c r="U218" s="349"/>
      <c r="V218" s="349"/>
      <c r="W218" s="349"/>
    </row>
    <row r="219" spans="1:23" ht="12.75" customHeight="1" x14ac:dyDescent="0.3">
      <c r="C219" s="648"/>
      <c r="D219" s="648"/>
      <c r="E219" s="648"/>
      <c r="F219" s="648"/>
      <c r="G219" s="648"/>
      <c r="H219" s="648"/>
      <c r="I219" s="648"/>
      <c r="J219" s="648"/>
      <c r="K219" s="648"/>
      <c r="S219" s="319"/>
      <c r="T219" s="319"/>
      <c r="U219" s="319"/>
      <c r="V219" s="319"/>
      <c r="W219" s="319"/>
    </row>
    <row r="220" spans="1:23" s="414" customFormat="1" ht="15" customHeight="1" x14ac:dyDescent="0.25">
      <c r="A220" s="646"/>
      <c r="B220" s="629"/>
      <c r="C220" s="1053" t="s">
        <v>693</v>
      </c>
      <c r="D220" s="1053"/>
      <c r="E220" s="1053"/>
      <c r="F220" s="1053"/>
      <c r="G220" s="1053"/>
      <c r="H220" s="1053"/>
      <c r="I220" s="1053"/>
      <c r="J220" s="1053"/>
      <c r="K220" s="1053"/>
      <c r="L220" s="412"/>
      <c r="M220" s="412"/>
      <c r="N220" s="412"/>
      <c r="O220" s="412"/>
      <c r="P220" s="412"/>
      <c r="Q220" s="412"/>
      <c r="R220" s="412"/>
      <c r="S220" s="412"/>
      <c r="T220" s="412"/>
      <c r="U220" s="412"/>
      <c r="V220" s="412"/>
      <c r="W220" s="412"/>
    </row>
    <row r="221" spans="1:23" ht="12.75" customHeight="1" x14ac:dyDescent="0.3">
      <c r="C221" s="432"/>
      <c r="D221" s="432"/>
      <c r="E221" s="432"/>
      <c r="F221" s="432"/>
      <c r="G221" s="432"/>
      <c r="H221" s="432"/>
      <c r="I221" s="432"/>
      <c r="J221" s="432"/>
      <c r="K221" s="432"/>
      <c r="S221" s="319"/>
      <c r="T221" s="319"/>
      <c r="U221" s="319"/>
      <c r="V221" s="319"/>
      <c r="W221" s="319"/>
    </row>
    <row r="222" spans="1:23" ht="12.75" customHeight="1" x14ac:dyDescent="0.3">
      <c r="C222" s="432"/>
      <c r="D222" s="432"/>
      <c r="E222" s="432"/>
      <c r="F222" s="432"/>
      <c r="G222" s="432"/>
      <c r="H222" s="432"/>
      <c r="I222" s="432"/>
      <c r="J222" s="432"/>
      <c r="K222" s="432"/>
      <c r="S222" s="319"/>
      <c r="T222" s="319"/>
      <c r="U222" s="319"/>
      <c r="V222" s="319"/>
      <c r="W222" s="319"/>
    </row>
    <row r="223" spans="1:23" s="422" customFormat="1" ht="23.15" customHeight="1" x14ac:dyDescent="0.25">
      <c r="B223" s="473" t="s">
        <v>270</v>
      </c>
      <c r="C223" s="971" t="s">
        <v>1168</v>
      </c>
      <c r="D223" s="972"/>
      <c r="E223" s="972"/>
      <c r="F223" s="972"/>
      <c r="G223" s="972"/>
      <c r="H223" s="972"/>
      <c r="I223" s="972"/>
      <c r="J223" s="972"/>
      <c r="K223" s="972"/>
    </row>
    <row r="224" spans="1:23" ht="12.75" customHeight="1" x14ac:dyDescent="0.35">
      <c r="C224" s="325"/>
      <c r="D224" s="325"/>
      <c r="E224" s="325"/>
      <c r="S224" s="319"/>
      <c r="T224" s="319"/>
      <c r="U224" s="319"/>
      <c r="V224" s="319"/>
      <c r="W224" s="319"/>
    </row>
    <row r="225" spans="1:23" ht="30" customHeight="1" x14ac:dyDescent="0.3">
      <c r="C225" s="766" t="s">
        <v>1169</v>
      </c>
      <c r="D225" s="766"/>
      <c r="E225" s="766"/>
      <c r="F225" s="766"/>
      <c r="G225" s="766"/>
      <c r="H225" s="766"/>
      <c r="I225" s="766"/>
      <c r="J225" s="766"/>
      <c r="K225" s="766"/>
      <c r="S225" s="319"/>
      <c r="T225" s="319"/>
      <c r="U225" s="319"/>
      <c r="V225" s="319"/>
      <c r="W225" s="319"/>
    </row>
    <row r="226" spans="1:23" ht="12.75" customHeight="1" x14ac:dyDescent="0.3">
      <c r="S226" s="319"/>
      <c r="T226" s="319"/>
      <c r="U226" s="319"/>
      <c r="V226" s="319"/>
      <c r="W226" s="319"/>
    </row>
    <row r="227" spans="1:23" ht="14" x14ac:dyDescent="0.3">
      <c r="B227" s="464">
        <v>5.0999999999999996</v>
      </c>
      <c r="C227" s="975" t="s">
        <v>658</v>
      </c>
      <c r="D227" s="975"/>
      <c r="E227" s="975"/>
      <c r="F227" s="975"/>
      <c r="G227" s="975"/>
      <c r="H227" s="975"/>
      <c r="I227" s="975"/>
      <c r="J227" s="975"/>
      <c r="K227" s="975"/>
      <c r="S227" s="319"/>
      <c r="T227" s="319"/>
      <c r="U227" s="319"/>
      <c r="V227" s="319"/>
      <c r="W227" s="319"/>
    </row>
    <row r="228" spans="1:23" s="414" customFormat="1" ht="15" customHeight="1" x14ac:dyDescent="0.25">
      <c r="A228" s="646"/>
      <c r="B228" s="629"/>
      <c r="C228" s="801" t="s">
        <v>659</v>
      </c>
      <c r="D228" s="801"/>
      <c r="E228" s="801"/>
      <c r="F228" s="801"/>
      <c r="G228" s="801"/>
      <c r="H228" s="801"/>
      <c r="I228" s="801"/>
      <c r="J228" s="801"/>
      <c r="K228" s="801"/>
      <c r="L228" s="412"/>
      <c r="M228" s="412"/>
      <c r="N228" s="412"/>
      <c r="O228" s="412"/>
      <c r="P228" s="412"/>
      <c r="Q228" s="412"/>
      <c r="R228" s="412"/>
      <c r="S228" s="412"/>
      <c r="T228" s="412"/>
      <c r="U228" s="412"/>
      <c r="V228" s="412"/>
      <c r="W228" s="412"/>
    </row>
    <row r="229" spans="1:23" s="414" customFormat="1" ht="15" customHeight="1" x14ac:dyDescent="0.25">
      <c r="A229" s="646"/>
      <c r="B229" s="629"/>
      <c r="C229" s="981" t="s">
        <v>660</v>
      </c>
      <c r="D229" s="981"/>
      <c r="E229" s="981"/>
      <c r="F229" s="981"/>
      <c r="G229" s="981"/>
      <c r="H229" s="981"/>
      <c r="I229" s="981"/>
      <c r="J229" s="981"/>
      <c r="K229" s="981"/>
      <c r="L229" s="412"/>
      <c r="M229" s="412"/>
      <c r="N229" s="412"/>
      <c r="O229" s="412"/>
      <c r="P229" s="412"/>
      <c r="Q229" s="412"/>
      <c r="R229" s="412"/>
      <c r="S229" s="412"/>
      <c r="T229" s="412"/>
      <c r="U229" s="412"/>
      <c r="V229" s="412"/>
      <c r="W229" s="412"/>
    </row>
    <row r="230" spans="1:23" s="414" customFormat="1" ht="15" customHeight="1" x14ac:dyDescent="0.25">
      <c r="A230" s="646"/>
      <c r="B230" s="629"/>
      <c r="C230" s="981" t="s">
        <v>661</v>
      </c>
      <c r="D230" s="981"/>
      <c r="E230" s="981"/>
      <c r="F230" s="981"/>
      <c r="G230" s="981"/>
      <c r="H230" s="981"/>
      <c r="I230" s="981"/>
      <c r="J230" s="981"/>
      <c r="K230" s="981"/>
      <c r="L230" s="412"/>
      <c r="M230" s="412"/>
      <c r="N230" s="412"/>
      <c r="O230" s="412"/>
      <c r="P230" s="412"/>
      <c r="Q230" s="412"/>
      <c r="R230" s="412"/>
      <c r="S230" s="412"/>
      <c r="T230" s="412"/>
      <c r="U230" s="412"/>
      <c r="V230" s="412"/>
      <c r="W230" s="412"/>
    </row>
    <row r="231" spans="1:23" s="414" customFormat="1" ht="15" customHeight="1" x14ac:dyDescent="0.25">
      <c r="A231" s="646"/>
      <c r="B231" s="629"/>
      <c r="C231" s="981" t="s">
        <v>662</v>
      </c>
      <c r="D231" s="981"/>
      <c r="E231" s="981"/>
      <c r="F231" s="981"/>
      <c r="G231" s="981"/>
      <c r="H231" s="981"/>
      <c r="I231" s="981"/>
      <c r="J231" s="981"/>
      <c r="K231" s="981"/>
      <c r="L231" s="412"/>
      <c r="M231" s="412"/>
      <c r="N231" s="412"/>
      <c r="O231" s="412"/>
      <c r="P231" s="412"/>
      <c r="Q231" s="412"/>
      <c r="R231" s="412"/>
      <c r="S231" s="412"/>
      <c r="T231" s="412"/>
      <c r="U231" s="412"/>
      <c r="V231" s="412"/>
      <c r="W231" s="412"/>
    </row>
    <row r="232" spans="1:23" s="414" customFormat="1" ht="15" customHeight="1" x14ac:dyDescent="0.25">
      <c r="A232" s="646"/>
      <c r="B232" s="629"/>
      <c r="C232" s="981" t="s">
        <v>663</v>
      </c>
      <c r="D232" s="981"/>
      <c r="E232" s="981"/>
      <c r="F232" s="981"/>
      <c r="G232" s="981"/>
      <c r="H232" s="981"/>
      <c r="I232" s="981"/>
      <c r="J232" s="981"/>
      <c r="K232" s="981"/>
      <c r="L232" s="412"/>
      <c r="M232" s="412"/>
      <c r="N232" s="412"/>
      <c r="O232" s="412"/>
      <c r="P232" s="412"/>
      <c r="Q232" s="412"/>
      <c r="R232" s="412"/>
      <c r="S232" s="412"/>
      <c r="T232" s="412"/>
      <c r="U232" s="412"/>
      <c r="V232" s="412"/>
      <c r="W232" s="412"/>
    </row>
    <row r="233" spans="1:23" s="414" customFormat="1" ht="15" customHeight="1" x14ac:dyDescent="0.25">
      <c r="A233" s="646"/>
      <c r="B233" s="629"/>
      <c r="C233" s="981" t="s">
        <v>664</v>
      </c>
      <c r="D233" s="981"/>
      <c r="E233" s="981"/>
      <c r="F233" s="981"/>
      <c r="G233" s="981"/>
      <c r="H233" s="981"/>
      <c r="I233" s="981"/>
      <c r="J233" s="981"/>
      <c r="K233" s="981"/>
      <c r="L233" s="412"/>
      <c r="M233" s="412"/>
      <c r="N233" s="412"/>
      <c r="O233" s="412"/>
      <c r="P233" s="412"/>
      <c r="Q233" s="412"/>
      <c r="R233" s="412"/>
      <c r="S233" s="412"/>
      <c r="T233" s="412"/>
      <c r="U233" s="412"/>
      <c r="V233" s="412"/>
      <c r="W233" s="412"/>
    </row>
    <row r="234" spans="1:23" s="414" customFormat="1" ht="30" customHeight="1" x14ac:dyDescent="0.25">
      <c r="B234" s="629"/>
      <c r="C234" s="766" t="s">
        <v>665</v>
      </c>
      <c r="D234" s="766"/>
      <c r="E234" s="766"/>
      <c r="F234" s="766"/>
      <c r="G234" s="766"/>
      <c r="H234" s="766"/>
      <c r="I234" s="766"/>
      <c r="J234" s="766"/>
      <c r="K234" s="766"/>
      <c r="L234" s="412"/>
      <c r="M234" s="412"/>
      <c r="N234" s="412"/>
      <c r="O234" s="412"/>
      <c r="P234" s="412"/>
      <c r="Q234" s="412"/>
      <c r="R234" s="412"/>
      <c r="S234" s="412"/>
      <c r="T234" s="412"/>
      <c r="U234" s="412"/>
      <c r="V234" s="412"/>
      <c r="W234" s="412"/>
    </row>
    <row r="235" spans="1:23" ht="12.75" customHeight="1" x14ac:dyDescent="0.3">
      <c r="S235" s="319"/>
      <c r="T235" s="319"/>
      <c r="U235" s="319"/>
      <c r="V235" s="319"/>
      <c r="W235" s="319"/>
    </row>
    <row r="236" spans="1:23" ht="14" x14ac:dyDescent="0.3">
      <c r="B236" s="464">
        <v>5.2</v>
      </c>
      <c r="C236" s="975" t="s">
        <v>689</v>
      </c>
      <c r="D236" s="975"/>
      <c r="E236" s="975"/>
      <c r="F236" s="975"/>
      <c r="G236" s="975"/>
      <c r="H236" s="975"/>
      <c r="I236" s="975"/>
      <c r="J236" s="975"/>
      <c r="K236" s="975"/>
      <c r="S236" s="319"/>
      <c r="T236" s="319"/>
      <c r="U236" s="319"/>
      <c r="V236" s="319"/>
      <c r="W236" s="319"/>
    </row>
    <row r="237" spans="1:23" ht="55" customHeight="1" x14ac:dyDescent="0.3">
      <c r="C237" s="766" t="s">
        <v>1066</v>
      </c>
      <c r="D237" s="801"/>
      <c r="E237" s="801"/>
      <c r="F237" s="801"/>
      <c r="G237" s="801"/>
      <c r="H237" s="801"/>
      <c r="I237" s="801"/>
      <c r="J237" s="801"/>
      <c r="K237" s="801"/>
      <c r="S237" s="319"/>
      <c r="T237" s="319"/>
      <c r="U237" s="319"/>
      <c r="V237" s="319"/>
      <c r="W237" s="319"/>
    </row>
    <row r="238" spans="1:23" ht="12.75" customHeight="1" x14ac:dyDescent="0.3">
      <c r="S238" s="319"/>
      <c r="T238" s="319"/>
      <c r="U238" s="319"/>
      <c r="V238" s="319"/>
      <c r="W238" s="319"/>
    </row>
    <row r="239" spans="1:23" ht="14" x14ac:dyDescent="0.3">
      <c r="B239" s="464">
        <v>5.3</v>
      </c>
      <c r="C239" s="975" t="s">
        <v>694</v>
      </c>
      <c r="D239" s="975"/>
      <c r="E239" s="975"/>
      <c r="F239" s="975"/>
      <c r="G239" s="975"/>
      <c r="H239" s="975"/>
      <c r="I239" s="975"/>
      <c r="J239" s="975"/>
      <c r="K239" s="975"/>
      <c r="S239" s="319"/>
      <c r="T239" s="319"/>
      <c r="U239" s="319"/>
      <c r="V239" s="319"/>
      <c r="W239" s="319"/>
    </row>
    <row r="240" spans="1:23" ht="12.75" customHeight="1" x14ac:dyDescent="0.3">
      <c r="B240" s="464"/>
      <c r="C240" s="488"/>
      <c r="D240" s="488"/>
      <c r="E240" s="488"/>
      <c r="F240" s="488"/>
      <c r="G240" s="488"/>
      <c r="H240" s="488"/>
      <c r="I240" s="488"/>
      <c r="J240" s="488"/>
      <c r="K240" s="488"/>
      <c r="S240" s="319"/>
      <c r="T240" s="319"/>
      <c r="U240" s="319"/>
      <c r="V240" s="319"/>
      <c r="W240" s="319"/>
    </row>
    <row r="241" spans="2:23" ht="15" customHeight="1" x14ac:dyDescent="0.3">
      <c r="C241" s="344"/>
      <c r="D241" s="1030" t="s">
        <v>1079</v>
      </c>
      <c r="E241" s="1030"/>
      <c r="F241" s="340" t="s">
        <v>1080</v>
      </c>
      <c r="G241" s="340"/>
      <c r="S241" s="319"/>
      <c r="T241" s="319"/>
      <c r="U241" s="319"/>
      <c r="V241" s="319"/>
      <c r="W241" s="319"/>
    </row>
    <row r="242" spans="2:23" ht="15" customHeight="1" x14ac:dyDescent="0.3">
      <c r="C242" s="344"/>
      <c r="D242" s="1030"/>
      <c r="E242" s="1030"/>
      <c r="F242" s="319" t="s">
        <v>695</v>
      </c>
      <c r="S242" s="319"/>
      <c r="T242" s="319"/>
      <c r="U242" s="319"/>
      <c r="V242" s="319"/>
      <c r="W242" s="319"/>
    </row>
    <row r="243" spans="2:23" ht="12.75" customHeight="1" x14ac:dyDescent="0.3">
      <c r="C243" s="339"/>
      <c r="D243" s="339"/>
      <c r="E243" s="339"/>
      <c r="S243" s="319"/>
      <c r="T243" s="319"/>
      <c r="U243" s="319"/>
      <c r="V243" s="319"/>
      <c r="W243" s="319"/>
    </row>
    <row r="244" spans="2:23" ht="12.75" customHeight="1" x14ac:dyDescent="0.3">
      <c r="C244" s="339"/>
      <c r="D244" s="339"/>
      <c r="E244" s="339"/>
      <c r="S244" s="319"/>
      <c r="T244" s="319"/>
      <c r="U244" s="319"/>
      <c r="V244" s="319"/>
      <c r="W244" s="319"/>
    </row>
    <row r="245" spans="2:23" s="422" customFormat="1" ht="23.15" customHeight="1" x14ac:dyDescent="0.25">
      <c r="B245" s="466" t="s">
        <v>281</v>
      </c>
      <c r="C245" s="971" t="s">
        <v>1170</v>
      </c>
      <c r="D245" s="972"/>
      <c r="E245" s="972"/>
      <c r="F245" s="972"/>
      <c r="G245" s="972"/>
      <c r="H245" s="972"/>
      <c r="I245" s="972"/>
      <c r="J245" s="972"/>
      <c r="K245" s="972"/>
    </row>
    <row r="246" spans="2:23" ht="12.75" customHeight="1" x14ac:dyDescent="0.35">
      <c r="B246" s="476"/>
      <c r="C246" s="325"/>
      <c r="D246" s="325"/>
      <c r="E246" s="325"/>
      <c r="S246" s="319"/>
      <c r="T246" s="319"/>
      <c r="U246" s="319"/>
      <c r="V246" s="319"/>
      <c r="W246" s="319"/>
    </row>
    <row r="247" spans="2:23" ht="14" x14ac:dyDescent="0.3">
      <c r="B247" s="464">
        <v>6.1</v>
      </c>
      <c r="C247" s="985" t="s">
        <v>696</v>
      </c>
      <c r="D247" s="985"/>
      <c r="E247" s="985"/>
      <c r="F247" s="985"/>
      <c r="G247" s="985"/>
      <c r="H247" s="985"/>
      <c r="I247" s="985"/>
      <c r="J247" s="985"/>
      <c r="K247" s="985"/>
      <c r="S247" s="319"/>
      <c r="T247" s="319"/>
      <c r="U247" s="319"/>
      <c r="V247" s="319"/>
      <c r="W247" s="319"/>
    </row>
    <row r="248" spans="2:23" s="414" customFormat="1" ht="42" customHeight="1" x14ac:dyDescent="0.25">
      <c r="B248" s="575"/>
      <c r="C248" s="766" t="s">
        <v>1171</v>
      </c>
      <c r="D248" s="766"/>
      <c r="E248" s="766"/>
      <c r="F248" s="766"/>
      <c r="G248" s="766"/>
      <c r="H248" s="766"/>
      <c r="I248" s="766"/>
      <c r="J248" s="766"/>
      <c r="K248" s="766"/>
      <c r="L248" s="412"/>
      <c r="M248" s="412"/>
      <c r="N248" s="412"/>
      <c r="O248" s="412"/>
      <c r="P248" s="412"/>
      <c r="Q248" s="412"/>
      <c r="R248" s="412"/>
      <c r="S248" s="412"/>
      <c r="T248" s="412"/>
      <c r="U248" s="412"/>
      <c r="V248" s="412"/>
      <c r="W248" s="412"/>
    </row>
    <row r="249" spans="2:23" ht="12.75" customHeight="1" x14ac:dyDescent="0.3">
      <c r="C249" s="492"/>
      <c r="D249" s="491"/>
      <c r="E249" s="491"/>
      <c r="F249" s="491"/>
      <c r="G249" s="491"/>
      <c r="H249" s="491"/>
      <c r="I249" s="491"/>
      <c r="S249" s="319"/>
      <c r="T249" s="319"/>
      <c r="U249" s="319"/>
      <c r="V249" s="319"/>
      <c r="W249" s="319"/>
    </row>
    <row r="250" spans="2:23" ht="16.5" customHeight="1" x14ac:dyDescent="0.3">
      <c r="B250" s="464">
        <v>6.2</v>
      </c>
      <c r="C250" s="975" t="s">
        <v>697</v>
      </c>
      <c r="D250" s="975"/>
      <c r="E250" s="975"/>
      <c r="F250" s="975"/>
      <c r="G250" s="975"/>
      <c r="H250" s="975"/>
      <c r="I250" s="975"/>
      <c r="J250" s="975"/>
      <c r="K250" s="975"/>
      <c r="S250" s="319"/>
      <c r="T250" s="319"/>
      <c r="U250" s="319"/>
      <c r="V250" s="319"/>
      <c r="W250" s="319"/>
    </row>
    <row r="251" spans="2:23" s="343" customFormat="1" ht="75" customHeight="1" x14ac:dyDescent="0.25">
      <c r="B251" s="577"/>
      <c r="C251" s="766" t="s">
        <v>698</v>
      </c>
      <c r="D251" s="766"/>
      <c r="E251" s="766"/>
      <c r="F251" s="766"/>
      <c r="G251" s="766"/>
      <c r="H251" s="766"/>
      <c r="I251" s="766"/>
      <c r="J251" s="766"/>
      <c r="K251" s="766"/>
      <c r="L251" s="344"/>
      <c r="M251" s="344"/>
      <c r="N251" s="344"/>
      <c r="O251" s="344"/>
      <c r="P251" s="344"/>
      <c r="Q251" s="344"/>
      <c r="R251" s="344"/>
      <c r="S251" s="344"/>
      <c r="T251" s="344"/>
      <c r="U251" s="344"/>
      <c r="V251" s="344"/>
      <c r="W251" s="344"/>
    </row>
    <row r="252" spans="2:23" s="343" customFormat="1" ht="12.75" customHeight="1" x14ac:dyDescent="0.25">
      <c r="B252" s="630"/>
      <c r="C252" s="621"/>
      <c r="D252" s="621"/>
      <c r="E252" s="621"/>
      <c r="F252" s="621"/>
      <c r="G252" s="621"/>
      <c r="H252" s="621"/>
      <c r="I252" s="621"/>
      <c r="J252" s="621"/>
      <c r="K252" s="621"/>
      <c r="L252" s="344"/>
      <c r="M252" s="344"/>
      <c r="N252" s="344"/>
      <c r="O252" s="344"/>
      <c r="P252" s="344"/>
      <c r="Q252" s="344"/>
      <c r="R252" s="344"/>
      <c r="S252" s="344"/>
      <c r="T252" s="344"/>
      <c r="U252" s="344"/>
      <c r="V252" s="344"/>
      <c r="W252" s="344"/>
    </row>
    <row r="253" spans="2:23" x14ac:dyDescent="0.3">
      <c r="B253" s="631"/>
      <c r="C253" s="344"/>
      <c r="D253" s="344"/>
      <c r="E253" s="344"/>
      <c r="F253" s="344"/>
      <c r="G253" s="344"/>
      <c r="H253" s="344"/>
      <c r="I253" s="344"/>
      <c r="S253" s="319"/>
      <c r="T253" s="319"/>
      <c r="U253" s="319"/>
      <c r="V253" s="319"/>
      <c r="W253" s="319"/>
    </row>
    <row r="254" spans="2:23" x14ac:dyDescent="0.3">
      <c r="B254" s="631"/>
      <c r="C254" s="344"/>
      <c r="D254" s="344"/>
      <c r="E254" s="344"/>
      <c r="F254" s="344"/>
      <c r="G254" s="344"/>
      <c r="H254" s="344"/>
      <c r="I254" s="344"/>
      <c r="S254" s="319"/>
      <c r="T254" s="319"/>
      <c r="U254" s="319"/>
      <c r="V254" s="319"/>
      <c r="W254" s="319"/>
    </row>
    <row r="255" spans="2:23" x14ac:dyDescent="0.3">
      <c r="B255" s="631"/>
      <c r="C255" s="344"/>
      <c r="D255" s="344"/>
      <c r="E255" s="344"/>
      <c r="F255" s="344"/>
      <c r="G255" s="344"/>
      <c r="H255" s="344"/>
      <c r="I255" s="344"/>
      <c r="S255" s="319"/>
      <c r="T255" s="319"/>
      <c r="U255" s="319"/>
      <c r="V255" s="319"/>
      <c r="W255" s="319"/>
    </row>
    <row r="256" spans="2:23" x14ac:dyDescent="0.3">
      <c r="B256" s="631"/>
      <c r="C256" s="341"/>
      <c r="D256" s="341"/>
      <c r="E256" s="341"/>
      <c r="F256" s="626"/>
      <c r="G256" s="626"/>
      <c r="H256" s="626"/>
      <c r="I256" s="626"/>
      <c r="S256" s="319"/>
      <c r="T256" s="319"/>
      <c r="U256" s="319"/>
      <c r="V256" s="319"/>
      <c r="W256" s="319"/>
    </row>
    <row r="257" spans="2:23" s="343" customFormat="1" ht="12.75" customHeight="1" x14ac:dyDescent="0.25">
      <c r="B257" s="630"/>
      <c r="C257" s="621"/>
      <c r="D257" s="621"/>
      <c r="E257" s="621"/>
      <c r="F257" s="621"/>
      <c r="G257" s="621"/>
      <c r="H257" s="621"/>
      <c r="I257" s="621"/>
      <c r="J257" s="621"/>
      <c r="K257" s="621"/>
      <c r="L257" s="344"/>
      <c r="M257" s="344"/>
      <c r="N257" s="344"/>
      <c r="O257" s="344"/>
      <c r="P257" s="344"/>
      <c r="Q257" s="344"/>
      <c r="R257" s="344"/>
      <c r="S257" s="344"/>
      <c r="T257" s="344"/>
      <c r="U257" s="344"/>
      <c r="V257" s="344"/>
      <c r="W257" s="344"/>
    </row>
    <row r="258" spans="2:23" x14ac:dyDescent="0.3">
      <c r="B258" s="631"/>
      <c r="C258" s="344"/>
      <c r="D258" s="344"/>
      <c r="E258" s="344"/>
      <c r="F258" s="344"/>
      <c r="G258" s="344"/>
      <c r="H258" s="344"/>
      <c r="I258" s="344"/>
      <c r="S258" s="319"/>
      <c r="T258" s="319"/>
      <c r="U258" s="319"/>
      <c r="V258" s="319"/>
      <c r="W258" s="319"/>
    </row>
    <row r="259" spans="2:23" x14ac:dyDescent="0.3">
      <c r="B259" s="631"/>
      <c r="C259" s="344"/>
      <c r="D259" s="344"/>
      <c r="E259" s="344"/>
      <c r="F259" s="344"/>
      <c r="G259" s="344"/>
      <c r="H259" s="344"/>
      <c r="I259" s="344"/>
      <c r="S259" s="319"/>
      <c r="T259" s="319"/>
      <c r="U259" s="319"/>
      <c r="V259" s="319"/>
      <c r="W259" s="319"/>
    </row>
    <row r="260" spans="2:23" x14ac:dyDescent="0.3">
      <c r="B260" s="631"/>
      <c r="C260" s="344"/>
      <c r="D260" s="344"/>
      <c r="E260" s="344"/>
      <c r="F260" s="344"/>
      <c r="G260" s="344"/>
      <c r="H260" s="344"/>
      <c r="I260" s="344"/>
      <c r="S260" s="319"/>
      <c r="T260" s="319"/>
      <c r="U260" s="319"/>
      <c r="V260" s="319"/>
      <c r="W260" s="319"/>
    </row>
    <row r="261" spans="2:23" x14ac:dyDescent="0.3">
      <c r="B261" s="631"/>
      <c r="C261" s="341"/>
      <c r="D261" s="341"/>
      <c r="E261" s="341"/>
      <c r="F261" s="626"/>
      <c r="G261" s="626"/>
      <c r="H261" s="626"/>
      <c r="I261" s="626"/>
      <c r="S261" s="319"/>
      <c r="T261" s="319"/>
      <c r="U261" s="319"/>
      <c r="V261" s="319"/>
      <c r="W261" s="319"/>
    </row>
    <row r="262" spans="2:23" s="343" customFormat="1" ht="12.75" customHeight="1" x14ac:dyDescent="0.25">
      <c r="B262" s="630"/>
      <c r="C262" s="621"/>
      <c r="D262" s="621"/>
      <c r="E262" s="621"/>
      <c r="F262" s="621"/>
      <c r="G262" s="621"/>
      <c r="H262" s="621"/>
      <c r="I262" s="621"/>
      <c r="J262" s="621"/>
      <c r="K262" s="621"/>
      <c r="L262" s="344"/>
      <c r="M262" s="344"/>
      <c r="N262" s="344"/>
      <c r="O262" s="344"/>
      <c r="P262" s="344"/>
      <c r="Q262" s="344"/>
      <c r="R262" s="344"/>
      <c r="S262" s="344"/>
      <c r="T262" s="344"/>
      <c r="U262" s="344"/>
      <c r="V262" s="344"/>
      <c r="W262" s="344"/>
    </row>
    <row r="263" spans="2:23" x14ac:dyDescent="0.3">
      <c r="B263" s="631"/>
      <c r="C263" s="344"/>
      <c r="D263" s="344"/>
      <c r="E263" s="344"/>
      <c r="F263" s="344"/>
      <c r="G263" s="344"/>
      <c r="H263" s="344"/>
      <c r="I263" s="344"/>
      <c r="S263" s="319"/>
      <c r="T263" s="319"/>
      <c r="U263" s="319"/>
      <c r="V263" s="319"/>
      <c r="W263" s="319"/>
    </row>
    <row r="264" spans="2:23" x14ac:dyDescent="0.3">
      <c r="B264" s="631"/>
      <c r="C264" s="344"/>
      <c r="D264" s="344"/>
      <c r="E264" s="344"/>
      <c r="F264" s="344"/>
      <c r="G264" s="344"/>
      <c r="H264" s="344"/>
      <c r="I264" s="344"/>
      <c r="S264" s="319"/>
      <c r="T264" s="319"/>
      <c r="U264" s="319"/>
      <c r="V264" s="319"/>
      <c r="W264" s="319"/>
    </row>
    <row r="265" spans="2:23" x14ac:dyDescent="0.3">
      <c r="B265" s="631"/>
      <c r="C265" s="344"/>
      <c r="D265" s="344"/>
      <c r="E265" s="344"/>
      <c r="F265" s="344"/>
      <c r="G265" s="344"/>
      <c r="H265" s="344"/>
      <c r="I265" s="344"/>
      <c r="S265" s="319"/>
      <c r="T265" s="319"/>
      <c r="U265" s="319"/>
      <c r="V265" s="319"/>
      <c r="W265" s="319"/>
    </row>
    <row r="266" spans="2:23" x14ac:dyDescent="0.3">
      <c r="B266" s="631"/>
      <c r="C266" s="341"/>
      <c r="D266" s="341"/>
      <c r="E266" s="341"/>
      <c r="F266" s="626"/>
      <c r="G266" s="626"/>
      <c r="H266" s="626"/>
      <c r="I266" s="626"/>
      <c r="S266" s="319"/>
      <c r="T266" s="319"/>
      <c r="U266" s="319"/>
      <c r="V266" s="319"/>
      <c r="W266" s="319"/>
    </row>
    <row r="267" spans="2:23" s="343" customFormat="1" ht="12.75" customHeight="1" x14ac:dyDescent="0.25">
      <c r="B267" s="630"/>
      <c r="C267" s="621"/>
      <c r="D267" s="621"/>
      <c r="E267" s="621"/>
      <c r="F267" s="621"/>
      <c r="G267" s="621"/>
      <c r="H267" s="621"/>
      <c r="I267" s="621"/>
      <c r="J267" s="621"/>
      <c r="K267" s="621"/>
      <c r="L267" s="344"/>
      <c r="M267" s="344"/>
      <c r="N267" s="344"/>
      <c r="O267" s="344"/>
      <c r="P267" s="344"/>
      <c r="Q267" s="344"/>
      <c r="R267" s="344"/>
      <c r="S267" s="344"/>
      <c r="T267" s="344"/>
      <c r="U267" s="344"/>
      <c r="V267" s="344"/>
      <c r="W267" s="344"/>
    </row>
    <row r="268" spans="2:23" x14ac:dyDescent="0.3">
      <c r="B268" s="631"/>
      <c r="C268" s="344"/>
      <c r="D268" s="344"/>
      <c r="E268" s="344"/>
      <c r="F268" s="344"/>
      <c r="G268" s="344"/>
      <c r="H268" s="344"/>
      <c r="I268" s="344"/>
      <c r="S268" s="319"/>
      <c r="T268" s="319"/>
      <c r="U268" s="319"/>
      <c r="V268" s="319"/>
      <c r="W268" s="319"/>
    </row>
    <row r="269" spans="2:23" x14ac:dyDescent="0.3">
      <c r="B269" s="631"/>
      <c r="C269" s="344"/>
      <c r="D269" s="344"/>
      <c r="E269" s="344"/>
      <c r="F269" s="344"/>
      <c r="G269" s="344"/>
      <c r="H269" s="344"/>
      <c r="I269" s="344"/>
      <c r="S269" s="319"/>
      <c r="T269" s="319"/>
      <c r="U269" s="319"/>
      <c r="V269" s="319"/>
      <c r="W269" s="319"/>
    </row>
    <row r="270" spans="2:23" x14ac:dyDescent="0.3">
      <c r="B270" s="631"/>
      <c r="C270" s="344"/>
      <c r="D270" s="344"/>
      <c r="E270" s="344"/>
      <c r="F270" s="344"/>
      <c r="G270" s="344"/>
      <c r="H270" s="344"/>
      <c r="I270" s="344"/>
      <c r="S270" s="319"/>
      <c r="T270" s="319"/>
      <c r="U270" s="319"/>
      <c r="V270" s="319"/>
      <c r="W270" s="319"/>
    </row>
    <row r="271" spans="2:23" x14ac:dyDescent="0.3">
      <c r="B271" s="631"/>
      <c r="C271" s="341"/>
      <c r="D271" s="341"/>
      <c r="E271" s="341"/>
      <c r="F271" s="626"/>
      <c r="G271" s="626"/>
      <c r="H271" s="626"/>
      <c r="I271" s="626"/>
      <c r="S271" s="319"/>
      <c r="T271" s="319"/>
      <c r="U271" s="319"/>
      <c r="V271" s="319"/>
      <c r="W271" s="319"/>
    </row>
    <row r="272" spans="2:23" s="343" customFormat="1" ht="12.75" customHeight="1" x14ac:dyDescent="0.25">
      <c r="B272" s="630"/>
      <c r="C272" s="621"/>
      <c r="D272" s="621"/>
      <c r="E272" s="621"/>
      <c r="F272" s="621"/>
      <c r="G272" s="621"/>
      <c r="H272" s="621"/>
      <c r="I272" s="621"/>
      <c r="J272" s="621"/>
      <c r="K272" s="621"/>
      <c r="L272" s="344"/>
      <c r="M272" s="344"/>
      <c r="N272" s="344"/>
      <c r="O272" s="344"/>
      <c r="P272" s="344"/>
      <c r="Q272" s="344"/>
      <c r="R272" s="344"/>
      <c r="S272" s="344"/>
      <c r="T272" s="344"/>
      <c r="U272" s="344"/>
      <c r="V272" s="344"/>
      <c r="W272" s="344"/>
    </row>
    <row r="273" spans="2:23" x14ac:dyDescent="0.3">
      <c r="B273" s="631"/>
      <c r="C273" s="344"/>
      <c r="D273" s="344"/>
      <c r="E273" s="344"/>
      <c r="F273" s="344"/>
      <c r="G273" s="344"/>
      <c r="H273" s="344"/>
      <c r="I273" s="344"/>
      <c r="S273" s="319"/>
      <c r="T273" s="319"/>
      <c r="U273" s="319"/>
      <c r="V273" s="319"/>
      <c r="W273" s="319"/>
    </row>
    <row r="274" spans="2:23" x14ac:dyDescent="0.3">
      <c r="B274" s="631"/>
      <c r="C274" s="344"/>
      <c r="D274" s="344"/>
      <c r="E274" s="344"/>
      <c r="F274" s="344"/>
      <c r="G274" s="344"/>
      <c r="H274" s="344"/>
      <c r="I274" s="344"/>
      <c r="S274" s="319"/>
      <c r="T274" s="319"/>
      <c r="U274" s="319"/>
      <c r="V274" s="319"/>
      <c r="W274" s="319"/>
    </row>
    <row r="275" spans="2:23" x14ac:dyDescent="0.3">
      <c r="B275" s="631"/>
      <c r="C275" s="344"/>
      <c r="D275" s="344"/>
      <c r="E275" s="344"/>
      <c r="F275" s="344"/>
      <c r="G275" s="344"/>
      <c r="H275" s="344"/>
      <c r="I275" s="344"/>
      <c r="S275" s="319"/>
      <c r="T275" s="319"/>
      <c r="U275" s="319"/>
      <c r="V275" s="319"/>
      <c r="W275" s="319"/>
    </row>
    <row r="276" spans="2:23" x14ac:dyDescent="0.3">
      <c r="B276" s="631"/>
      <c r="C276" s="341"/>
      <c r="D276" s="341"/>
      <c r="E276" s="341"/>
      <c r="F276" s="626"/>
      <c r="G276" s="626"/>
      <c r="H276" s="626"/>
      <c r="I276" s="626"/>
      <c r="S276" s="319"/>
      <c r="T276" s="319"/>
      <c r="U276" s="319"/>
      <c r="V276" s="319"/>
      <c r="W276" s="319"/>
    </row>
    <row r="277" spans="2:23" s="343" customFormat="1" ht="12.75" customHeight="1" x14ac:dyDescent="0.25">
      <c r="B277" s="630"/>
      <c r="C277" s="621"/>
      <c r="D277" s="621"/>
      <c r="E277" s="621"/>
      <c r="F277" s="621"/>
      <c r="G277" s="621"/>
      <c r="H277" s="621"/>
      <c r="I277" s="621"/>
      <c r="J277" s="621"/>
      <c r="K277" s="621"/>
      <c r="L277" s="344"/>
      <c r="M277" s="344"/>
      <c r="N277" s="344"/>
      <c r="O277" s="344"/>
      <c r="P277" s="344"/>
      <c r="Q277" s="344"/>
      <c r="R277" s="344"/>
      <c r="S277" s="344"/>
      <c r="T277" s="344"/>
      <c r="U277" s="344"/>
      <c r="V277" s="344"/>
      <c r="W277" s="344"/>
    </row>
    <row r="278" spans="2:23" x14ac:dyDescent="0.3">
      <c r="B278" s="631"/>
      <c r="C278" s="344"/>
      <c r="D278" s="344"/>
      <c r="E278" s="344"/>
      <c r="F278" s="344"/>
      <c r="G278" s="344"/>
      <c r="H278" s="344"/>
      <c r="I278" s="344"/>
      <c r="S278" s="319"/>
      <c r="T278" s="319"/>
      <c r="U278" s="319"/>
      <c r="V278" s="319"/>
      <c r="W278" s="319"/>
    </row>
    <row r="279" spans="2:23" x14ac:dyDescent="0.3">
      <c r="B279" s="631"/>
      <c r="C279" s="344"/>
      <c r="D279" s="344"/>
      <c r="E279" s="344"/>
      <c r="F279" s="344"/>
      <c r="G279" s="344"/>
      <c r="H279" s="344"/>
      <c r="I279" s="344"/>
      <c r="S279" s="319"/>
      <c r="T279" s="319"/>
      <c r="U279" s="319"/>
      <c r="V279" s="319"/>
      <c r="W279" s="319"/>
    </row>
    <row r="280" spans="2:23" x14ac:dyDescent="0.3">
      <c r="B280" s="631"/>
      <c r="C280" s="344"/>
      <c r="D280" s="344"/>
      <c r="E280" s="344"/>
      <c r="F280" s="344"/>
      <c r="G280" s="344"/>
      <c r="H280" s="344"/>
      <c r="I280" s="344"/>
      <c r="S280" s="319"/>
      <c r="T280" s="319"/>
      <c r="U280" s="319"/>
      <c r="V280" s="319"/>
      <c r="W280" s="319"/>
    </row>
    <row r="281" spans="2:23" x14ac:dyDescent="0.3">
      <c r="B281" s="631"/>
      <c r="C281" s="341"/>
      <c r="D281" s="341"/>
      <c r="E281" s="341"/>
      <c r="F281" s="626"/>
      <c r="G281" s="626"/>
      <c r="H281" s="626"/>
      <c r="I281" s="626"/>
      <c r="S281" s="319"/>
      <c r="T281" s="319"/>
      <c r="U281" s="319"/>
      <c r="V281" s="319"/>
      <c r="W281" s="319"/>
    </row>
    <row r="282" spans="2:23" s="343" customFormat="1" ht="12.75" customHeight="1" x14ac:dyDescent="0.25">
      <c r="B282" s="630"/>
      <c r="C282" s="621"/>
      <c r="D282" s="621"/>
      <c r="E282" s="621"/>
      <c r="F282" s="621"/>
      <c r="G282" s="621"/>
      <c r="H282" s="621"/>
      <c r="I282" s="621"/>
      <c r="J282" s="621"/>
      <c r="K282" s="621"/>
      <c r="L282" s="344"/>
      <c r="M282" s="344"/>
      <c r="N282" s="344"/>
      <c r="O282" s="344"/>
      <c r="P282" s="344"/>
      <c r="Q282" s="344"/>
      <c r="R282" s="344"/>
      <c r="S282" s="344"/>
      <c r="T282" s="344"/>
      <c r="U282" s="344"/>
      <c r="V282" s="344"/>
      <c r="W282" s="344"/>
    </row>
    <row r="283" spans="2:23" x14ac:dyDescent="0.3">
      <c r="B283" s="631"/>
      <c r="C283" s="344"/>
      <c r="D283" s="344"/>
      <c r="E283" s="344"/>
      <c r="F283" s="344"/>
      <c r="G283" s="344"/>
      <c r="H283" s="344"/>
      <c r="I283" s="344"/>
      <c r="S283" s="319"/>
      <c r="T283" s="319"/>
      <c r="U283" s="319"/>
      <c r="V283" s="319"/>
      <c r="W283" s="319"/>
    </row>
    <row r="284" spans="2:23" x14ac:dyDescent="0.3">
      <c r="B284" s="631"/>
      <c r="C284" s="344"/>
      <c r="D284" s="344"/>
      <c r="E284" s="344"/>
      <c r="F284" s="344"/>
      <c r="G284" s="344"/>
      <c r="H284" s="344"/>
      <c r="I284" s="344"/>
      <c r="S284" s="319"/>
      <c r="T284" s="319"/>
      <c r="U284" s="319"/>
      <c r="V284" s="319"/>
      <c r="W284" s="319"/>
    </row>
    <row r="285" spans="2:23" s="423" customFormat="1" ht="23.15" customHeight="1" x14ac:dyDescent="0.25">
      <c r="B285" s="473" t="s">
        <v>282</v>
      </c>
      <c r="C285" s="971" t="s">
        <v>1172</v>
      </c>
      <c r="D285" s="972"/>
      <c r="E285" s="972"/>
      <c r="F285" s="972"/>
      <c r="G285" s="972"/>
      <c r="H285" s="972"/>
      <c r="I285" s="972"/>
      <c r="J285" s="972"/>
      <c r="K285" s="972"/>
    </row>
    <row r="286" spans="2:23" ht="12.75" customHeight="1" x14ac:dyDescent="0.35">
      <c r="C286" s="325"/>
      <c r="D286" s="325"/>
      <c r="E286" s="325"/>
      <c r="S286" s="319"/>
      <c r="T286" s="319"/>
      <c r="U286" s="319"/>
      <c r="V286" s="319"/>
      <c r="W286" s="319"/>
    </row>
    <row r="287" spans="2:23" x14ac:dyDescent="0.3">
      <c r="C287" s="344"/>
      <c r="D287" s="344"/>
      <c r="E287" s="344"/>
      <c r="F287" s="344"/>
      <c r="G287" s="344"/>
      <c r="H287" s="344"/>
      <c r="I287" s="344"/>
      <c r="S287" s="319"/>
      <c r="T287" s="319"/>
      <c r="U287" s="319"/>
      <c r="V287" s="319"/>
      <c r="W287" s="319"/>
    </row>
    <row r="288" spans="2:23" x14ac:dyDescent="0.3">
      <c r="C288" s="344"/>
      <c r="D288" s="344"/>
      <c r="E288" s="344"/>
      <c r="F288" s="344"/>
      <c r="G288" s="344"/>
      <c r="H288" s="344"/>
      <c r="I288" s="344"/>
      <c r="S288" s="319"/>
      <c r="T288" s="319"/>
      <c r="U288" s="319"/>
      <c r="V288" s="319"/>
      <c r="W288" s="319"/>
    </row>
    <row r="289" spans="3:23" x14ac:dyDescent="0.3">
      <c r="C289" s="344"/>
      <c r="D289" s="344"/>
      <c r="E289" s="344"/>
      <c r="F289" s="344"/>
      <c r="G289" s="344"/>
      <c r="H289" s="344"/>
      <c r="I289" s="344"/>
      <c r="S289" s="319"/>
      <c r="T289" s="319"/>
      <c r="U289" s="319"/>
      <c r="V289" s="319"/>
      <c r="W289" s="319"/>
    </row>
    <row r="290" spans="3:23" x14ac:dyDescent="0.3">
      <c r="C290" s="344"/>
      <c r="D290" s="344"/>
      <c r="E290" s="344"/>
      <c r="F290" s="344"/>
      <c r="G290" s="344"/>
      <c r="H290" s="344"/>
      <c r="I290" s="344"/>
      <c r="S290" s="319"/>
      <c r="T290" s="319"/>
      <c r="U290" s="319"/>
      <c r="V290" s="319"/>
      <c r="W290" s="319"/>
    </row>
    <row r="291" spans="3:23" x14ac:dyDescent="0.3">
      <c r="C291" s="344"/>
      <c r="D291" s="344"/>
      <c r="E291" s="344"/>
      <c r="F291" s="344"/>
      <c r="G291" s="344"/>
      <c r="H291" s="344"/>
      <c r="I291" s="344"/>
      <c r="S291" s="319"/>
      <c r="T291" s="319"/>
      <c r="U291" s="319"/>
      <c r="V291" s="319"/>
      <c r="W291" s="319"/>
    </row>
    <row r="292" spans="3:23" x14ac:dyDescent="0.3">
      <c r="C292" s="344"/>
      <c r="D292" s="344"/>
      <c r="E292" s="344"/>
      <c r="F292" s="344"/>
      <c r="G292" s="344"/>
      <c r="H292" s="344"/>
      <c r="I292" s="344"/>
      <c r="S292" s="319"/>
      <c r="T292" s="319"/>
      <c r="U292" s="319"/>
      <c r="V292" s="319"/>
      <c r="W292" s="319"/>
    </row>
    <row r="293" spans="3:23" x14ac:dyDescent="0.3">
      <c r="C293" s="344"/>
      <c r="D293" s="344"/>
      <c r="E293" s="344"/>
      <c r="F293" s="344"/>
      <c r="G293" s="344"/>
      <c r="H293" s="344"/>
      <c r="I293" s="344"/>
      <c r="S293" s="319"/>
      <c r="T293" s="319"/>
      <c r="U293" s="319"/>
      <c r="V293" s="319"/>
      <c r="W293" s="319"/>
    </row>
    <row r="294" spans="3:23" x14ac:dyDescent="0.3">
      <c r="C294" s="344"/>
      <c r="D294" s="344"/>
      <c r="E294" s="344"/>
      <c r="F294" s="344"/>
      <c r="G294" s="344"/>
      <c r="H294" s="344"/>
      <c r="I294" s="344"/>
      <c r="S294" s="319"/>
      <c r="T294" s="319"/>
      <c r="U294" s="319"/>
      <c r="V294" s="319"/>
      <c r="W294" s="319"/>
    </row>
    <row r="295" spans="3:23" x14ac:dyDescent="0.3">
      <c r="C295" s="344"/>
      <c r="D295" s="344"/>
      <c r="E295" s="344"/>
      <c r="F295" s="344"/>
      <c r="G295" s="344"/>
      <c r="H295" s="344"/>
      <c r="I295" s="344"/>
      <c r="S295" s="319"/>
      <c r="T295" s="319"/>
      <c r="U295" s="319"/>
      <c r="V295" s="319"/>
      <c r="W295" s="319"/>
    </row>
    <row r="296" spans="3:23" x14ac:dyDescent="0.3">
      <c r="C296" s="344"/>
      <c r="D296" s="344"/>
      <c r="E296" s="344"/>
      <c r="F296" s="344"/>
      <c r="G296" s="344"/>
      <c r="H296" s="344"/>
      <c r="I296" s="344"/>
      <c r="S296" s="319"/>
      <c r="T296" s="319"/>
      <c r="U296" s="319"/>
      <c r="V296" s="319"/>
      <c r="W296" s="319"/>
    </row>
    <row r="297" spans="3:23" x14ac:dyDescent="0.3">
      <c r="C297" s="344"/>
      <c r="D297" s="344"/>
      <c r="E297" s="344"/>
      <c r="F297" s="344"/>
      <c r="G297" s="344"/>
      <c r="H297" s="344"/>
      <c r="I297" s="344"/>
      <c r="S297" s="319"/>
      <c r="T297" s="319"/>
      <c r="U297" s="319"/>
      <c r="V297" s="319"/>
      <c r="W297" s="319"/>
    </row>
    <row r="298" spans="3:23" x14ac:dyDescent="0.3">
      <c r="C298" s="344"/>
      <c r="D298" s="344"/>
      <c r="E298" s="344"/>
      <c r="F298" s="344"/>
      <c r="G298" s="344"/>
      <c r="H298" s="344"/>
      <c r="I298" s="344"/>
      <c r="S298" s="319"/>
      <c r="T298" s="319"/>
      <c r="U298" s="319"/>
      <c r="V298" s="319"/>
      <c r="W298" s="319"/>
    </row>
    <row r="299" spans="3:23" x14ac:dyDescent="0.3">
      <c r="C299" s="344"/>
      <c r="D299" s="344"/>
      <c r="E299" s="344"/>
      <c r="F299" s="344"/>
      <c r="G299" s="344"/>
      <c r="H299" s="344"/>
      <c r="I299" s="344"/>
      <c r="S299" s="319"/>
      <c r="T299" s="319"/>
      <c r="U299" s="319"/>
      <c r="V299" s="319"/>
      <c r="W299" s="319"/>
    </row>
    <row r="300" spans="3:23" x14ac:dyDescent="0.3">
      <c r="C300" s="344"/>
      <c r="D300" s="344"/>
      <c r="E300" s="344"/>
      <c r="F300" s="344"/>
      <c r="G300" s="344"/>
      <c r="H300" s="344"/>
      <c r="I300" s="344"/>
      <c r="S300" s="319"/>
      <c r="T300" s="319"/>
      <c r="U300" s="319"/>
      <c r="V300" s="319"/>
      <c r="W300" s="319"/>
    </row>
    <row r="301" spans="3:23" x14ac:dyDescent="0.3">
      <c r="C301" s="344"/>
      <c r="D301" s="344"/>
      <c r="E301" s="344"/>
      <c r="F301" s="344"/>
      <c r="G301" s="344"/>
      <c r="H301" s="344"/>
      <c r="I301" s="344"/>
      <c r="M301" s="322"/>
      <c r="S301" s="319"/>
      <c r="T301" s="319"/>
      <c r="U301" s="319"/>
      <c r="V301" s="319"/>
      <c r="W301" s="319"/>
    </row>
    <row r="302" spans="3:23" x14ac:dyDescent="0.3">
      <c r="C302" s="344"/>
      <c r="D302" s="344"/>
      <c r="E302" s="344"/>
      <c r="F302" s="344"/>
      <c r="G302" s="344"/>
      <c r="H302" s="344"/>
      <c r="I302" s="344"/>
      <c r="S302" s="319"/>
      <c r="T302" s="319"/>
      <c r="U302" s="319"/>
      <c r="V302" s="319"/>
      <c r="W302" s="319"/>
    </row>
    <row r="303" spans="3:23" x14ac:dyDescent="0.3">
      <c r="C303" s="344"/>
      <c r="D303" s="344"/>
      <c r="E303" s="344"/>
      <c r="F303" s="344"/>
      <c r="G303" s="344"/>
      <c r="H303" s="344"/>
      <c r="I303" s="344"/>
      <c r="S303" s="319"/>
      <c r="T303" s="319"/>
      <c r="U303" s="319"/>
      <c r="V303" s="319"/>
      <c r="W303" s="319"/>
    </row>
    <row r="304" spans="3:23" x14ac:dyDescent="0.3">
      <c r="C304" s="344"/>
      <c r="D304" s="344"/>
      <c r="E304" s="344"/>
      <c r="F304" s="344"/>
      <c r="G304" s="344"/>
      <c r="H304" s="344"/>
      <c r="I304" s="344"/>
      <c r="S304" s="319"/>
      <c r="T304" s="319"/>
      <c r="U304" s="319"/>
      <c r="V304" s="319"/>
      <c r="W304" s="319"/>
    </row>
    <row r="305" spans="1:23" x14ac:dyDescent="0.3">
      <c r="C305" s="344"/>
      <c r="D305" s="344"/>
      <c r="E305" s="344"/>
      <c r="F305" s="344"/>
      <c r="G305" s="344"/>
      <c r="H305" s="344"/>
      <c r="I305" s="344"/>
      <c r="S305" s="319"/>
      <c r="T305" s="319"/>
      <c r="U305" s="319"/>
      <c r="V305" s="319"/>
      <c r="W305" s="319"/>
    </row>
    <row r="306" spans="1:23" x14ac:dyDescent="0.3">
      <c r="C306" s="344"/>
      <c r="D306" s="344"/>
      <c r="E306" s="344"/>
      <c r="F306" s="344"/>
      <c r="G306" s="344"/>
      <c r="H306" s="344"/>
      <c r="I306" s="344"/>
      <c r="S306" s="319"/>
      <c r="T306" s="319"/>
      <c r="U306" s="319"/>
      <c r="V306" s="319"/>
      <c r="W306" s="319"/>
    </row>
    <row r="307" spans="1:23" x14ac:dyDescent="0.3">
      <c r="C307" s="344"/>
      <c r="D307" s="344"/>
      <c r="E307" s="344"/>
      <c r="F307" s="344"/>
      <c r="G307" s="344"/>
      <c r="H307" s="344"/>
      <c r="I307" s="344"/>
      <c r="S307" s="319"/>
      <c r="T307" s="319"/>
      <c r="U307" s="319"/>
      <c r="V307" s="319"/>
      <c r="W307" s="319"/>
    </row>
    <row r="308" spans="1:23" x14ac:dyDescent="0.3">
      <c r="B308" s="631"/>
      <c r="C308" s="344"/>
      <c r="D308" s="344"/>
      <c r="E308" s="344"/>
      <c r="F308" s="344"/>
      <c r="G308" s="344"/>
      <c r="H308" s="344"/>
      <c r="I308" s="344"/>
      <c r="S308" s="319"/>
      <c r="T308" s="319"/>
      <c r="U308" s="319"/>
      <c r="V308" s="319"/>
      <c r="W308" s="319"/>
    </row>
    <row r="309" spans="1:23" x14ac:dyDescent="0.3">
      <c r="B309" s="631"/>
      <c r="C309" s="344"/>
      <c r="D309" s="344"/>
      <c r="E309" s="344"/>
      <c r="F309" s="344"/>
      <c r="G309" s="344"/>
      <c r="H309" s="344"/>
      <c r="I309" s="344"/>
      <c r="S309" s="319"/>
      <c r="T309" s="319"/>
      <c r="U309" s="319"/>
      <c r="V309" s="319"/>
      <c r="W309" s="319"/>
    </row>
    <row r="310" spans="1:23" x14ac:dyDescent="0.3">
      <c r="C310" s="344"/>
      <c r="D310" s="344"/>
      <c r="E310" s="344"/>
      <c r="F310" s="344"/>
      <c r="G310" s="344"/>
      <c r="H310" s="344"/>
      <c r="I310" s="344"/>
      <c r="S310" s="319"/>
      <c r="T310" s="319"/>
      <c r="U310" s="319"/>
      <c r="V310" s="319"/>
      <c r="W310" s="319"/>
    </row>
    <row r="311" spans="1:23" ht="15" customHeight="1" x14ac:dyDescent="0.3">
      <c r="B311" s="476" t="s">
        <v>401</v>
      </c>
      <c r="C311" s="1031" t="s">
        <v>1205</v>
      </c>
      <c r="D311" s="1032"/>
      <c r="E311" s="1032"/>
      <c r="F311" s="1032"/>
      <c r="G311" s="1043" t="s">
        <v>1206</v>
      </c>
      <c r="H311" s="1044"/>
      <c r="I311" s="1044"/>
      <c r="J311" s="1044"/>
      <c r="K311" s="1044"/>
      <c r="S311" s="319"/>
      <c r="T311" s="319"/>
      <c r="U311" s="319"/>
      <c r="V311" s="319"/>
      <c r="W311" s="319"/>
    </row>
    <row r="312" spans="1:23" ht="85" customHeight="1" x14ac:dyDescent="0.3">
      <c r="C312" s="1042" t="s">
        <v>1173</v>
      </c>
      <c r="D312" s="1042"/>
      <c r="E312" s="1042"/>
      <c r="F312" s="1042"/>
      <c r="G312" s="1029" t="s">
        <v>1209</v>
      </c>
      <c r="H312" s="1029"/>
      <c r="I312" s="1029"/>
      <c r="J312" s="1029"/>
      <c r="K312" s="1029"/>
      <c r="S312" s="319"/>
      <c r="T312" s="319"/>
      <c r="U312" s="319"/>
      <c r="V312" s="319"/>
      <c r="W312" s="319"/>
    </row>
    <row r="313" spans="1:23" ht="12.75" customHeight="1" x14ac:dyDescent="0.3">
      <c r="B313" s="586"/>
      <c r="C313" s="649"/>
      <c r="D313" s="649"/>
      <c r="E313" s="649"/>
      <c r="F313" s="649"/>
      <c r="G313" s="633"/>
      <c r="H313" s="633"/>
      <c r="I313" s="633"/>
      <c r="J313" s="633"/>
      <c r="K313" s="633"/>
      <c r="S313" s="319"/>
      <c r="T313" s="319"/>
      <c r="U313" s="319"/>
      <c r="V313" s="319"/>
      <c r="W313" s="319"/>
    </row>
    <row r="314" spans="1:23" s="414" customFormat="1" ht="15" customHeight="1" x14ac:dyDescent="0.25">
      <c r="A314" s="646"/>
      <c r="B314" s="675"/>
      <c r="C314" s="977" t="s">
        <v>1200</v>
      </c>
      <c r="D314" s="977"/>
      <c r="E314" s="977"/>
      <c r="F314" s="977"/>
      <c r="G314" s="977" t="s">
        <v>1201</v>
      </c>
      <c r="H314" s="977"/>
      <c r="I314" s="977"/>
      <c r="J314" s="977"/>
      <c r="K314" s="977"/>
      <c r="L314" s="412"/>
      <c r="M314" s="412"/>
      <c r="N314" s="412"/>
      <c r="O314" s="412"/>
      <c r="P314" s="412"/>
      <c r="Q314" s="412"/>
      <c r="R314" s="412"/>
      <c r="S314" s="412"/>
      <c r="T314" s="412"/>
      <c r="U314" s="412"/>
      <c r="V314" s="412"/>
      <c r="W314" s="412"/>
    </row>
    <row r="315" spans="1:23" s="414" customFormat="1" ht="15" customHeight="1" x14ac:dyDescent="0.25">
      <c r="A315" s="646"/>
      <c r="B315" s="699"/>
      <c r="C315" s="693"/>
      <c r="D315" s="693"/>
      <c r="E315" s="693"/>
      <c r="F315" s="693"/>
      <c r="G315" s="693"/>
      <c r="H315" s="693"/>
      <c r="I315" s="693"/>
      <c r="J315" s="693"/>
      <c r="K315" s="693"/>
      <c r="L315" s="412"/>
      <c r="M315" s="412"/>
      <c r="N315" s="412"/>
      <c r="O315" s="412"/>
      <c r="P315" s="412"/>
      <c r="Q315" s="412"/>
      <c r="R315" s="412"/>
      <c r="S315" s="412"/>
      <c r="T315" s="412"/>
      <c r="U315" s="412"/>
      <c r="V315" s="412"/>
      <c r="W315" s="412"/>
    </row>
    <row r="316" spans="1:23" s="414" customFormat="1" ht="15" hidden="1" customHeight="1" x14ac:dyDescent="0.25">
      <c r="A316" s="646"/>
      <c r="B316" s="699"/>
      <c r="C316" s="693"/>
      <c r="D316" s="693"/>
      <c r="E316" s="693"/>
      <c r="F316" s="693"/>
      <c r="G316" s="693"/>
      <c r="H316" s="693"/>
      <c r="I316" s="693"/>
      <c r="J316" s="693"/>
      <c r="K316" s="693"/>
      <c r="L316" s="412"/>
      <c r="M316" s="412"/>
      <c r="N316" s="412"/>
      <c r="O316" s="412"/>
      <c r="P316" s="412"/>
      <c r="Q316" s="412"/>
      <c r="R316" s="412"/>
      <c r="S316" s="412"/>
      <c r="T316" s="412"/>
      <c r="U316" s="412"/>
      <c r="V316" s="412"/>
      <c r="W316" s="412"/>
    </row>
    <row r="317" spans="1:23" s="414" customFormat="1" ht="15" hidden="1" customHeight="1" x14ac:dyDescent="0.25">
      <c r="A317" s="646"/>
      <c r="B317" s="699"/>
      <c r="C317" s="693"/>
      <c r="D317" s="693"/>
      <c r="E317" s="693"/>
      <c r="F317" s="693"/>
      <c r="G317" s="693"/>
      <c r="H317" s="693"/>
      <c r="I317" s="693"/>
      <c r="J317" s="693"/>
      <c r="K317" s="693"/>
      <c r="L317" s="412"/>
      <c r="M317" s="412"/>
      <c r="N317" s="412"/>
      <c r="O317" s="412"/>
      <c r="P317" s="412"/>
      <c r="Q317" s="412"/>
      <c r="R317" s="412"/>
      <c r="S317" s="412"/>
      <c r="T317" s="412"/>
      <c r="U317" s="412"/>
      <c r="V317" s="412"/>
      <c r="W317" s="412"/>
    </row>
    <row r="318" spans="1:23" s="414" customFormat="1" ht="15" hidden="1" customHeight="1" x14ac:dyDescent="0.25">
      <c r="A318" s="646"/>
      <c r="B318" s="699"/>
      <c r="C318" s="693"/>
      <c r="D318" s="693"/>
      <c r="E318" s="693"/>
      <c r="F318" s="693"/>
      <c r="G318" s="693"/>
      <c r="H318" s="693"/>
      <c r="I318" s="693"/>
      <c r="J318" s="693"/>
      <c r="K318" s="693"/>
      <c r="L318" s="412"/>
      <c r="M318" s="412"/>
      <c r="N318" s="412"/>
      <c r="O318" s="412"/>
      <c r="P318" s="412"/>
      <c r="Q318" s="412"/>
      <c r="R318" s="412"/>
      <c r="S318" s="412"/>
      <c r="T318" s="412"/>
      <c r="U318" s="412"/>
      <c r="V318" s="412"/>
      <c r="W318" s="412"/>
    </row>
    <row r="319" spans="1:23" ht="12.75" hidden="1" customHeight="1" x14ac:dyDescent="0.3">
      <c r="B319" s="586"/>
      <c r="S319" s="319"/>
      <c r="T319" s="319"/>
      <c r="U319" s="319"/>
      <c r="V319" s="319"/>
      <c r="W319" s="319"/>
    </row>
    <row r="320" spans="1:23" ht="15" customHeight="1" x14ac:dyDescent="0.3">
      <c r="B320" s="476" t="s">
        <v>402</v>
      </c>
      <c r="C320" s="1033" t="s">
        <v>1207</v>
      </c>
      <c r="D320" s="1034"/>
      <c r="E320" s="1034"/>
      <c r="F320" s="1034"/>
      <c r="G320" s="1062" t="s">
        <v>1208</v>
      </c>
      <c r="H320" s="1050"/>
      <c r="I320" s="1050"/>
      <c r="J320" s="1050"/>
      <c r="K320" s="1050"/>
      <c r="S320" s="319"/>
      <c r="T320" s="319"/>
      <c r="U320" s="319"/>
      <c r="V320" s="319"/>
      <c r="W320" s="319"/>
    </row>
    <row r="321" spans="2:23" ht="42" customHeight="1" x14ac:dyDescent="0.3">
      <c r="C321" s="801" t="s">
        <v>1174</v>
      </c>
      <c r="D321" s="1025"/>
      <c r="E321" s="1025"/>
      <c r="F321" s="1025"/>
      <c r="G321" s="766" t="s">
        <v>699</v>
      </c>
      <c r="H321" s="766"/>
      <c r="I321" s="766"/>
      <c r="J321" s="766"/>
      <c r="K321" s="766"/>
      <c r="S321" s="319"/>
      <c r="T321" s="319"/>
      <c r="U321" s="319"/>
      <c r="V321" s="319"/>
      <c r="W321" s="319"/>
    </row>
    <row r="322" spans="2:23" ht="42" customHeight="1" x14ac:dyDescent="0.3">
      <c r="C322" s="1042" t="s">
        <v>1091</v>
      </c>
      <c r="D322" s="1042"/>
      <c r="E322" s="1042"/>
      <c r="F322" s="1042"/>
      <c r="G322" s="766"/>
      <c r="H322" s="766"/>
      <c r="I322" s="766"/>
      <c r="J322" s="766"/>
      <c r="K322" s="766"/>
      <c r="S322" s="319"/>
      <c r="T322" s="319"/>
      <c r="U322" s="319"/>
      <c r="V322" s="319"/>
      <c r="W322" s="319"/>
    </row>
    <row r="323" spans="2:23" ht="30" customHeight="1" x14ac:dyDescent="0.3">
      <c r="C323" s="1042" t="s">
        <v>700</v>
      </c>
      <c r="D323" s="1063"/>
      <c r="E323" s="1063"/>
      <c r="F323" s="1063"/>
      <c r="G323" s="766"/>
      <c r="H323" s="766"/>
      <c r="I323" s="766"/>
      <c r="J323" s="766"/>
      <c r="K323" s="766"/>
      <c r="S323" s="319"/>
      <c r="T323" s="319"/>
      <c r="U323" s="319"/>
      <c r="V323" s="319"/>
      <c r="W323" s="319"/>
    </row>
    <row r="324" spans="2:23" s="409" customFormat="1" ht="15" customHeight="1" x14ac:dyDescent="0.3">
      <c r="B324" s="576"/>
      <c r="C324" s="1042" t="s">
        <v>1092</v>
      </c>
      <c r="D324" s="1063"/>
      <c r="E324" s="1063"/>
      <c r="F324" s="1063"/>
      <c r="G324" s="766"/>
      <c r="H324" s="766"/>
      <c r="I324" s="766"/>
      <c r="J324" s="766"/>
      <c r="K324" s="766"/>
      <c r="L324" s="349"/>
      <c r="M324" s="349"/>
      <c r="N324" s="349"/>
      <c r="O324" s="349"/>
      <c r="P324" s="349"/>
      <c r="Q324" s="349"/>
      <c r="R324" s="349"/>
      <c r="S324" s="349"/>
      <c r="T324" s="349"/>
      <c r="U324" s="349"/>
      <c r="V324" s="349"/>
      <c r="W324" s="349"/>
    </row>
    <row r="325" spans="2:23" s="413" customFormat="1" ht="15" customHeight="1" x14ac:dyDescent="0.3">
      <c r="B325" s="631"/>
      <c r="C325" s="649"/>
      <c r="D325" s="354"/>
      <c r="E325" s="354"/>
      <c r="F325" s="354"/>
      <c r="G325" s="621"/>
      <c r="H325" s="621"/>
      <c r="I325" s="621"/>
      <c r="J325" s="621"/>
      <c r="K325" s="621"/>
      <c r="L325" s="349"/>
      <c r="M325" s="349"/>
      <c r="N325" s="349"/>
      <c r="O325" s="349"/>
      <c r="P325" s="349"/>
      <c r="Q325" s="349"/>
      <c r="R325" s="349"/>
      <c r="S325" s="349"/>
      <c r="T325" s="349"/>
      <c r="U325" s="349"/>
      <c r="V325" s="349"/>
      <c r="W325" s="349"/>
    </row>
    <row r="326" spans="2:23" ht="15" customHeight="1" x14ac:dyDescent="0.3">
      <c r="B326" s="475">
        <v>7.5</v>
      </c>
      <c r="C326" s="975" t="s">
        <v>701</v>
      </c>
      <c r="D326" s="975"/>
      <c r="E326" s="975"/>
      <c r="F326" s="975"/>
      <c r="G326" s="975"/>
      <c r="H326" s="975"/>
      <c r="I326" s="975"/>
      <c r="J326" s="975"/>
      <c r="K326" s="975"/>
      <c r="S326" s="319"/>
      <c r="T326" s="319"/>
      <c r="U326" s="319"/>
      <c r="V326" s="319"/>
      <c r="W326" s="319"/>
    </row>
    <row r="327" spans="2:23" s="414" customFormat="1" ht="30" customHeight="1" x14ac:dyDescent="0.25">
      <c r="B327" s="575"/>
      <c r="C327" s="766" t="s">
        <v>702</v>
      </c>
      <c r="D327" s="766"/>
      <c r="E327" s="766"/>
      <c r="F327" s="766"/>
      <c r="G327" s="766"/>
      <c r="H327" s="766"/>
      <c r="I327" s="766"/>
      <c r="J327" s="766"/>
      <c r="K327" s="766"/>
      <c r="L327" s="412"/>
      <c r="M327" s="412"/>
      <c r="N327" s="412"/>
      <c r="O327" s="412"/>
      <c r="P327" s="412"/>
      <c r="Q327" s="412"/>
      <c r="R327" s="412"/>
      <c r="S327" s="412"/>
      <c r="T327" s="412"/>
      <c r="U327" s="412"/>
      <c r="V327" s="412"/>
      <c r="W327" s="412"/>
    </row>
    <row r="328" spans="2:23" ht="12.75" customHeight="1" x14ac:dyDescent="0.3">
      <c r="C328" s="342"/>
      <c r="D328" s="328"/>
      <c r="E328" s="328"/>
      <c r="F328" s="328"/>
      <c r="G328" s="328"/>
      <c r="H328" s="328"/>
      <c r="I328" s="328"/>
      <c r="S328" s="319"/>
      <c r="T328" s="319"/>
      <c r="U328" s="319"/>
      <c r="V328" s="319"/>
      <c r="W328" s="319"/>
    </row>
    <row r="329" spans="2:23" ht="15" customHeight="1" x14ac:dyDescent="0.3">
      <c r="B329" s="468">
        <v>7.6</v>
      </c>
      <c r="C329" s="976" t="s">
        <v>1191</v>
      </c>
      <c r="D329" s="975"/>
      <c r="E329" s="975"/>
      <c r="F329" s="975"/>
      <c r="G329" s="975"/>
      <c r="H329" s="975"/>
      <c r="I329" s="975"/>
      <c r="J329" s="975"/>
      <c r="K329" s="975"/>
      <c r="S329" s="319"/>
      <c r="T329" s="319"/>
      <c r="U329" s="319"/>
      <c r="V329" s="319"/>
      <c r="W329" s="319"/>
    </row>
    <row r="330" spans="2:23" s="414" customFormat="1" ht="42" customHeight="1" x14ac:dyDescent="0.25">
      <c r="B330" s="575"/>
      <c r="C330" s="766" t="s">
        <v>1210</v>
      </c>
      <c r="D330" s="766"/>
      <c r="E330" s="766"/>
      <c r="F330" s="766"/>
      <c r="G330" s="766"/>
      <c r="H330" s="766"/>
      <c r="I330" s="766"/>
      <c r="J330" s="766"/>
      <c r="K330" s="766"/>
      <c r="L330" s="412"/>
      <c r="M330" s="412"/>
      <c r="N330" s="412"/>
      <c r="O330" s="412"/>
      <c r="P330" s="412"/>
      <c r="Q330" s="412"/>
      <c r="R330" s="412"/>
      <c r="S330" s="412"/>
      <c r="T330" s="412"/>
      <c r="U330" s="412"/>
      <c r="V330" s="412"/>
      <c r="W330" s="412"/>
    </row>
    <row r="331" spans="2:23" s="414" customFormat="1" ht="12.75" customHeight="1" x14ac:dyDescent="0.25">
      <c r="B331" s="575"/>
      <c r="C331" s="410"/>
      <c r="D331" s="410"/>
      <c r="E331" s="410"/>
      <c r="F331" s="410"/>
      <c r="G331" s="410"/>
      <c r="H331" s="410"/>
      <c r="I331" s="410"/>
      <c r="J331" s="410"/>
      <c r="K331" s="410"/>
      <c r="L331" s="412"/>
      <c r="M331" s="412"/>
      <c r="N331" s="412"/>
      <c r="O331" s="412"/>
      <c r="P331" s="412"/>
      <c r="Q331" s="412"/>
      <c r="R331" s="412"/>
      <c r="S331" s="412"/>
      <c r="T331" s="412"/>
      <c r="U331" s="412"/>
      <c r="V331" s="412"/>
      <c r="W331" s="412"/>
    </row>
    <row r="332" spans="2:23" ht="12.75" customHeight="1" x14ac:dyDescent="0.3">
      <c r="C332" s="323"/>
      <c r="D332" s="323"/>
      <c r="E332" s="323"/>
      <c r="F332" s="323"/>
      <c r="G332" s="323"/>
      <c r="H332" s="323"/>
      <c r="I332" s="323"/>
      <c r="S332" s="319"/>
      <c r="T332" s="319"/>
      <c r="U332" s="319"/>
      <c r="V332" s="319"/>
      <c r="W332" s="319"/>
    </row>
    <row r="333" spans="2:23" s="329" customFormat="1" ht="23.15" customHeight="1" x14ac:dyDescent="0.35">
      <c r="B333" s="473" t="s">
        <v>271</v>
      </c>
      <c r="C333" s="971" t="s">
        <v>1175</v>
      </c>
      <c r="D333" s="972"/>
      <c r="E333" s="972"/>
      <c r="F333" s="972"/>
      <c r="G333" s="972"/>
      <c r="H333" s="972"/>
      <c r="I333" s="972"/>
      <c r="J333" s="972"/>
      <c r="K333" s="972"/>
    </row>
    <row r="334" spans="2:23" ht="12.75" customHeight="1" x14ac:dyDescent="0.3">
      <c r="S334" s="319"/>
      <c r="T334" s="319"/>
      <c r="U334" s="319"/>
      <c r="V334" s="319"/>
    </row>
    <row r="335" spans="2:23" ht="30" customHeight="1" x14ac:dyDescent="0.3">
      <c r="C335" s="801" t="s">
        <v>1266</v>
      </c>
      <c r="D335" s="801"/>
      <c r="E335" s="801"/>
      <c r="F335" s="801"/>
      <c r="G335" s="801"/>
      <c r="H335" s="801"/>
      <c r="I335" s="801"/>
      <c r="J335" s="801"/>
      <c r="K335" s="801"/>
      <c r="S335" s="319"/>
      <c r="T335" s="319"/>
      <c r="U335" s="319"/>
      <c r="V335" s="319"/>
    </row>
    <row r="336" spans="2:23" ht="12.75" customHeight="1" x14ac:dyDescent="0.3">
      <c r="C336" s="324"/>
      <c r="D336" s="324"/>
      <c r="E336" s="324"/>
      <c r="F336" s="324"/>
      <c r="G336" s="324"/>
      <c r="H336" s="324"/>
      <c r="I336" s="324"/>
      <c r="S336" s="319"/>
      <c r="T336" s="319"/>
      <c r="U336" s="319"/>
      <c r="V336" s="319"/>
    </row>
    <row r="337" spans="2:22" ht="15" customHeight="1" x14ac:dyDescent="0.3">
      <c r="B337" s="476">
        <v>8.1</v>
      </c>
      <c r="C337" s="975" t="s">
        <v>703</v>
      </c>
      <c r="D337" s="975"/>
      <c r="E337" s="975"/>
      <c r="F337" s="975"/>
      <c r="G337" s="975"/>
      <c r="H337" s="975"/>
      <c r="I337" s="975"/>
      <c r="J337" s="975"/>
      <c r="K337" s="975"/>
      <c r="S337" s="319"/>
      <c r="T337" s="319"/>
      <c r="U337" s="319"/>
      <c r="V337" s="319"/>
    </row>
    <row r="338" spans="2:22" s="414" customFormat="1" ht="42" customHeight="1" x14ac:dyDescent="0.25">
      <c r="B338" s="575"/>
      <c r="C338" s="801" t="s">
        <v>1176</v>
      </c>
      <c r="D338" s="1025"/>
      <c r="E338" s="1025"/>
      <c r="F338" s="1025"/>
      <c r="G338" s="1025"/>
      <c r="H338" s="1025"/>
      <c r="I338" s="1025"/>
      <c r="J338" s="1025"/>
      <c r="K338" s="1025"/>
      <c r="L338" s="411"/>
      <c r="M338" s="412"/>
      <c r="N338" s="412"/>
      <c r="O338" s="412"/>
      <c r="P338" s="412"/>
      <c r="Q338" s="412"/>
      <c r="R338" s="412"/>
      <c r="S338" s="412"/>
      <c r="T338" s="412"/>
      <c r="U338" s="412"/>
      <c r="V338" s="412"/>
    </row>
    <row r="339" spans="2:22" ht="12.75" customHeight="1" x14ac:dyDescent="0.3">
      <c r="C339" s="328"/>
      <c r="D339" s="328"/>
      <c r="E339" s="328"/>
      <c r="F339" s="328"/>
      <c r="G339" s="328"/>
      <c r="H339" s="328"/>
      <c r="I339" s="328"/>
      <c r="J339" s="328"/>
      <c r="K339" s="328"/>
      <c r="L339" s="328"/>
      <c r="S339" s="319"/>
      <c r="T339" s="319"/>
      <c r="U339" s="319"/>
      <c r="V339" s="319"/>
    </row>
    <row r="340" spans="2:22" ht="12.75" customHeight="1" x14ac:dyDescent="0.3">
      <c r="F340" s="324"/>
      <c r="G340" s="324"/>
      <c r="H340" s="324"/>
      <c r="I340" s="324"/>
      <c r="S340" s="319"/>
      <c r="T340" s="319"/>
      <c r="U340" s="319"/>
      <c r="V340" s="319"/>
    </row>
    <row r="341" spans="2:22" ht="12.75" customHeight="1" x14ac:dyDescent="0.3">
      <c r="C341" s="349"/>
      <c r="D341" s="349"/>
      <c r="E341" s="349"/>
      <c r="F341" s="349"/>
      <c r="G341" s="349"/>
      <c r="H341" s="324"/>
      <c r="I341" s="324"/>
      <c r="S341" s="319"/>
      <c r="T341" s="319"/>
      <c r="U341" s="319"/>
      <c r="V341" s="319"/>
    </row>
    <row r="342" spans="2:22" ht="12.75" customHeight="1" x14ac:dyDescent="0.3">
      <c r="C342" s="349"/>
      <c r="D342" s="349"/>
      <c r="E342" s="349"/>
      <c r="F342" s="349"/>
      <c r="G342" s="349"/>
      <c r="H342" s="324"/>
      <c r="I342" s="324"/>
      <c r="S342" s="319"/>
      <c r="T342" s="319"/>
      <c r="U342" s="319"/>
      <c r="V342" s="319"/>
    </row>
    <row r="343" spans="2:22" ht="12.75" customHeight="1" x14ac:dyDescent="0.3">
      <c r="C343" s="349"/>
      <c r="D343" s="349"/>
      <c r="E343" s="349"/>
      <c r="F343" s="349"/>
      <c r="G343" s="349"/>
      <c r="H343" s="324"/>
      <c r="I343" s="324"/>
      <c r="S343" s="319"/>
      <c r="T343" s="319"/>
      <c r="U343" s="319"/>
      <c r="V343" s="319"/>
    </row>
    <row r="344" spans="2:22" ht="12.75" customHeight="1" x14ac:dyDescent="0.3">
      <c r="C344" s="349"/>
      <c r="D344" s="349"/>
      <c r="E344" s="349"/>
      <c r="F344" s="349"/>
      <c r="G344" s="349"/>
      <c r="H344" s="324"/>
      <c r="I344" s="324"/>
      <c r="S344" s="319"/>
      <c r="T344" s="319"/>
      <c r="U344" s="319"/>
      <c r="V344" s="319"/>
    </row>
    <row r="345" spans="2:22" ht="12.75" customHeight="1" x14ac:dyDescent="0.3">
      <c r="C345" s="349"/>
      <c r="D345" s="349"/>
      <c r="E345" s="349"/>
      <c r="F345" s="349"/>
      <c r="G345" s="349"/>
      <c r="I345" s="324"/>
      <c r="S345" s="319"/>
      <c r="T345" s="319"/>
      <c r="U345" s="319"/>
      <c r="V345" s="319"/>
    </row>
    <row r="346" spans="2:22" ht="12.75" customHeight="1" x14ac:dyDescent="0.3">
      <c r="C346" s="349"/>
      <c r="D346" s="349"/>
      <c r="E346" s="349"/>
      <c r="F346" s="349"/>
      <c r="G346" s="349"/>
      <c r="H346" s="349"/>
      <c r="I346" s="349" t="s">
        <v>1217</v>
      </c>
      <c r="S346" s="319"/>
      <c r="T346" s="319"/>
      <c r="U346" s="319"/>
      <c r="V346" s="319"/>
    </row>
    <row r="347" spans="2:22" ht="12.75" customHeight="1" x14ac:dyDescent="0.3">
      <c r="C347" s="349"/>
      <c r="D347" s="349"/>
      <c r="E347" s="349"/>
      <c r="F347" s="349"/>
      <c r="G347" s="349"/>
      <c r="H347" s="349"/>
      <c r="I347" s="349"/>
      <c r="S347" s="319"/>
      <c r="T347" s="319"/>
      <c r="U347" s="319"/>
      <c r="V347" s="319"/>
    </row>
    <row r="348" spans="2:22" ht="12.75" customHeight="1" x14ac:dyDescent="0.3">
      <c r="C348" s="349"/>
      <c r="D348" s="349"/>
      <c r="E348" s="349"/>
      <c r="F348" s="349"/>
      <c r="G348" s="349"/>
      <c r="H348" s="431"/>
      <c r="I348" s="430"/>
      <c r="S348" s="319"/>
      <c r="T348" s="319"/>
      <c r="U348" s="319"/>
      <c r="V348" s="319"/>
    </row>
    <row r="349" spans="2:22" ht="12.75" customHeight="1" x14ac:dyDescent="0.3">
      <c r="C349" s="349"/>
      <c r="D349" s="349"/>
      <c r="E349" s="349"/>
      <c r="F349" s="349"/>
      <c r="G349" s="349"/>
      <c r="H349" s="431"/>
      <c r="I349" s="431"/>
      <c r="S349" s="319"/>
      <c r="T349" s="319"/>
      <c r="U349" s="319"/>
      <c r="V349" s="319"/>
    </row>
    <row r="350" spans="2:22" ht="12.75" customHeight="1" x14ac:dyDescent="0.3">
      <c r="C350" s="349"/>
      <c r="D350" s="349"/>
      <c r="E350" s="349"/>
      <c r="F350" s="349"/>
      <c r="G350" s="349"/>
      <c r="H350" s="349"/>
      <c r="I350" s="349" t="s">
        <v>1218</v>
      </c>
      <c r="S350" s="319"/>
      <c r="T350" s="319"/>
      <c r="U350" s="319"/>
      <c r="V350" s="319"/>
    </row>
    <row r="351" spans="2:22" ht="12.75" customHeight="1" x14ac:dyDescent="0.3">
      <c r="C351" s="349"/>
      <c r="D351" s="349"/>
      <c r="E351" s="349"/>
      <c r="F351" s="349"/>
      <c r="G351" s="349"/>
      <c r="H351" s="431"/>
      <c r="I351" s="430"/>
      <c r="S351" s="319"/>
      <c r="T351" s="319"/>
      <c r="U351" s="319"/>
      <c r="V351" s="319"/>
    </row>
    <row r="352" spans="2:22" ht="12.75" customHeight="1" x14ac:dyDescent="0.3">
      <c r="C352" s="349"/>
      <c r="D352" s="349"/>
      <c r="E352" s="349"/>
      <c r="F352" s="349"/>
      <c r="G352" s="349"/>
      <c r="H352" s="431"/>
      <c r="I352" s="431"/>
      <c r="S352" s="319"/>
      <c r="T352" s="319"/>
      <c r="U352" s="319"/>
      <c r="V352" s="319"/>
    </row>
    <row r="353" spans="1:22" ht="12.75" customHeight="1" x14ac:dyDescent="0.3">
      <c r="C353" s="349"/>
      <c r="D353" s="349"/>
      <c r="E353" s="349"/>
      <c r="F353" s="349"/>
      <c r="G353" s="349"/>
      <c r="H353" s="349"/>
      <c r="I353" s="349"/>
      <c r="N353" s="324"/>
      <c r="S353" s="319"/>
      <c r="T353" s="319"/>
      <c r="U353" s="319"/>
      <c r="V353" s="319"/>
    </row>
    <row r="354" spans="1:22" ht="12.75" customHeight="1" x14ac:dyDescent="0.3">
      <c r="C354" s="349"/>
      <c r="D354" s="349"/>
      <c r="E354" s="349"/>
      <c r="F354" s="349"/>
      <c r="G354" s="349"/>
      <c r="H354" s="349"/>
      <c r="I354" s="349" t="s">
        <v>1219</v>
      </c>
      <c r="S354" s="319"/>
      <c r="T354" s="319"/>
      <c r="U354" s="319"/>
      <c r="V354" s="319"/>
    </row>
    <row r="355" spans="1:22" ht="12.75" customHeight="1" x14ac:dyDescent="0.3">
      <c r="C355" s="349"/>
      <c r="D355" s="349"/>
      <c r="E355" s="349"/>
      <c r="F355" s="349"/>
      <c r="G355" s="349"/>
      <c r="I355" s="324"/>
      <c r="S355" s="319"/>
      <c r="T355" s="319"/>
      <c r="U355" s="319"/>
      <c r="V355" s="319"/>
    </row>
    <row r="356" spans="1:22" ht="12.75" customHeight="1" x14ac:dyDescent="0.3">
      <c r="C356" s="349"/>
      <c r="D356" s="349"/>
      <c r="E356" s="349"/>
      <c r="F356" s="349"/>
      <c r="G356" s="349"/>
      <c r="I356" s="324"/>
      <c r="S356" s="319"/>
      <c r="T356" s="319"/>
      <c r="U356" s="319"/>
      <c r="V356" s="319"/>
    </row>
    <row r="357" spans="1:22" ht="12.75" customHeight="1" x14ac:dyDescent="0.3">
      <c r="C357" s="349"/>
      <c r="D357" s="349"/>
      <c r="E357" s="349"/>
      <c r="F357" s="349"/>
      <c r="G357" s="349"/>
      <c r="I357" s="324"/>
      <c r="S357" s="319"/>
      <c r="T357" s="319"/>
      <c r="U357" s="319"/>
      <c r="V357" s="319"/>
    </row>
    <row r="358" spans="1:22" ht="12.75" customHeight="1" x14ac:dyDescent="0.3">
      <c r="C358" s="349"/>
      <c r="D358" s="349"/>
      <c r="E358" s="349"/>
      <c r="F358" s="349"/>
      <c r="G358" s="349"/>
      <c r="I358" s="324"/>
      <c r="S358" s="319"/>
      <c r="T358" s="319"/>
      <c r="U358" s="319"/>
      <c r="V358" s="319"/>
    </row>
    <row r="359" spans="1:22" ht="12.75" customHeight="1" x14ac:dyDescent="0.3">
      <c r="B359" s="631"/>
      <c r="C359" s="349"/>
      <c r="D359" s="349"/>
      <c r="E359" s="349"/>
      <c r="F359" s="349"/>
      <c r="G359" s="349"/>
      <c r="I359" s="324"/>
      <c r="S359" s="319"/>
      <c r="T359" s="319"/>
      <c r="U359" s="319"/>
      <c r="V359" s="319"/>
    </row>
    <row r="360" spans="1:22" ht="12.75" customHeight="1" x14ac:dyDescent="0.3">
      <c r="B360" s="631"/>
      <c r="C360" s="349"/>
      <c r="D360" s="349"/>
      <c r="E360" s="349"/>
      <c r="F360" s="349"/>
      <c r="G360" s="349"/>
      <c r="I360" s="324"/>
      <c r="S360" s="319"/>
      <c r="T360" s="319"/>
      <c r="U360" s="319"/>
      <c r="V360" s="319"/>
    </row>
    <row r="361" spans="1:22" ht="12.75" customHeight="1" x14ac:dyDescent="0.3">
      <c r="B361" s="631"/>
      <c r="C361" s="349"/>
      <c r="D361" s="349"/>
      <c r="E361" s="349"/>
      <c r="F361" s="349"/>
      <c r="G361" s="349"/>
      <c r="I361" s="324"/>
      <c r="S361" s="319"/>
      <c r="T361" s="319"/>
      <c r="U361" s="319"/>
      <c r="V361" s="319"/>
    </row>
    <row r="362" spans="1:22" ht="12.75" customHeight="1" x14ac:dyDescent="0.3">
      <c r="B362" s="631"/>
      <c r="C362" s="349"/>
      <c r="D362" s="349"/>
      <c r="E362" s="349"/>
      <c r="F362" s="349"/>
      <c r="G362" s="349"/>
      <c r="I362" s="324"/>
      <c r="S362" s="319"/>
      <c r="T362" s="319"/>
      <c r="U362" s="319"/>
      <c r="V362" s="319"/>
    </row>
    <row r="363" spans="1:22" ht="12.75" customHeight="1" x14ac:dyDescent="0.3">
      <c r="F363" s="324"/>
      <c r="G363" s="324"/>
      <c r="I363" s="324"/>
      <c r="S363" s="319"/>
      <c r="T363" s="319"/>
      <c r="U363" s="319"/>
      <c r="V363" s="319"/>
    </row>
    <row r="364" spans="1:22" ht="14" x14ac:dyDescent="0.3">
      <c r="B364" s="476">
        <v>8.1999999999999993</v>
      </c>
      <c r="C364" s="975" t="s">
        <v>704</v>
      </c>
      <c r="D364" s="975"/>
      <c r="E364" s="975"/>
      <c r="F364" s="975"/>
      <c r="G364" s="975"/>
      <c r="H364" s="975"/>
      <c r="I364" s="975"/>
      <c r="J364" s="975"/>
      <c r="K364" s="975"/>
      <c r="S364" s="319"/>
      <c r="T364" s="319"/>
      <c r="U364" s="319"/>
      <c r="V364" s="319"/>
    </row>
    <row r="365" spans="1:22" s="414" customFormat="1" ht="30" customHeight="1" x14ac:dyDescent="0.25">
      <c r="B365" s="629"/>
      <c r="C365" s="766" t="s">
        <v>1177</v>
      </c>
      <c r="D365" s="977"/>
      <c r="E365" s="977"/>
      <c r="F365" s="977"/>
      <c r="G365" s="977"/>
      <c r="H365" s="977"/>
      <c r="I365" s="977"/>
      <c r="J365" s="977"/>
      <c r="K365" s="977"/>
      <c r="L365" s="412"/>
      <c r="M365" s="412"/>
      <c r="N365" s="412"/>
      <c r="O365" s="412"/>
      <c r="P365" s="412"/>
      <c r="Q365" s="412"/>
      <c r="R365" s="412"/>
      <c r="S365" s="412"/>
      <c r="T365" s="412"/>
      <c r="U365" s="412"/>
      <c r="V365" s="412"/>
    </row>
    <row r="366" spans="1:22" ht="12.75" customHeight="1" x14ac:dyDescent="0.3">
      <c r="C366" s="346"/>
      <c r="G366" s="324"/>
      <c r="H366" s="324"/>
      <c r="I366" s="324"/>
      <c r="S366" s="319"/>
      <c r="T366" s="319"/>
      <c r="U366" s="319"/>
      <c r="V366" s="319"/>
    </row>
    <row r="367" spans="1:22" ht="56.15" customHeight="1" x14ac:dyDescent="0.3">
      <c r="C367" s="1039" t="s">
        <v>1178</v>
      </c>
      <c r="D367" s="766"/>
      <c r="E367" s="766"/>
      <c r="F367" s="766"/>
      <c r="G367" s="766"/>
      <c r="H367" s="766"/>
      <c r="I367" s="766"/>
      <c r="J367" s="766"/>
      <c r="K367" s="766"/>
      <c r="S367" s="319"/>
      <c r="T367" s="319"/>
      <c r="U367" s="319"/>
      <c r="V367" s="319"/>
    </row>
    <row r="368" spans="1:22" s="414" customFormat="1" ht="30" customHeight="1" x14ac:dyDescent="0.25">
      <c r="A368" s="646"/>
      <c r="B368" s="629"/>
      <c r="C368" s="1039" t="s">
        <v>1179</v>
      </c>
      <c r="D368" s="766"/>
      <c r="E368" s="766"/>
      <c r="F368" s="766"/>
      <c r="G368" s="766"/>
      <c r="H368" s="766"/>
      <c r="I368" s="766"/>
      <c r="J368" s="766"/>
      <c r="K368" s="766"/>
      <c r="L368" s="412"/>
      <c r="M368" s="412"/>
      <c r="N368" s="412"/>
      <c r="O368" s="412"/>
      <c r="P368" s="412"/>
      <c r="Q368" s="412"/>
      <c r="R368" s="412"/>
      <c r="S368" s="412"/>
      <c r="T368" s="412"/>
      <c r="U368" s="412"/>
      <c r="V368" s="412"/>
    </row>
    <row r="369" spans="2:22" ht="12.75" customHeight="1" x14ac:dyDescent="0.35">
      <c r="C369" s="126"/>
      <c r="D369" s="126"/>
      <c r="E369" s="126"/>
      <c r="F369" s="345"/>
      <c r="G369" s="345"/>
      <c r="H369" s="345"/>
      <c r="I369" s="324"/>
      <c r="S369" s="319"/>
      <c r="T369" s="319"/>
      <c r="U369" s="319"/>
      <c r="V369" s="319"/>
    </row>
    <row r="370" spans="2:22" ht="14" x14ac:dyDescent="0.3">
      <c r="B370" s="476">
        <v>8.3000000000000007</v>
      </c>
      <c r="C370" s="976" t="s">
        <v>1180</v>
      </c>
      <c r="D370" s="975"/>
      <c r="E370" s="975"/>
      <c r="F370" s="975"/>
      <c r="G370" s="975"/>
      <c r="H370" s="975"/>
      <c r="I370" s="975"/>
      <c r="J370" s="975"/>
      <c r="K370" s="975"/>
      <c r="S370" s="319"/>
      <c r="T370" s="319"/>
      <c r="U370" s="319"/>
      <c r="V370" s="319"/>
    </row>
    <row r="371" spans="2:22" ht="12.75" customHeight="1" x14ac:dyDescent="0.3">
      <c r="C371" s="346"/>
      <c r="G371" s="324"/>
      <c r="H371" s="324"/>
      <c r="I371" s="324"/>
      <c r="S371" s="319"/>
      <c r="T371" s="319"/>
      <c r="U371" s="319"/>
      <c r="V371" s="319"/>
    </row>
    <row r="372" spans="2:22" s="343" customFormat="1" ht="18" customHeight="1" thickBot="1" x14ac:dyDescent="0.3">
      <c r="B372" s="594"/>
      <c r="C372" s="1040" t="s">
        <v>705</v>
      </c>
      <c r="D372" s="1040"/>
      <c r="E372" s="1040"/>
      <c r="F372" s="1040"/>
      <c r="K372" s="344"/>
      <c r="L372" s="344"/>
      <c r="M372" s="344"/>
      <c r="N372" s="344"/>
      <c r="O372" s="344"/>
      <c r="P372" s="344"/>
      <c r="Q372" s="344"/>
      <c r="R372" s="344"/>
      <c r="S372" s="344"/>
      <c r="T372" s="344"/>
      <c r="U372" s="344"/>
      <c r="V372" s="344"/>
    </row>
    <row r="373" spans="2:22" s="343" customFormat="1" ht="18" customHeight="1" thickTop="1" x14ac:dyDescent="0.25">
      <c r="B373" s="594"/>
      <c r="C373" s="986" t="s">
        <v>706</v>
      </c>
      <c r="D373" s="986"/>
      <c r="E373" s="986"/>
      <c r="F373" s="986"/>
      <c r="K373" s="344"/>
      <c r="L373" s="344"/>
      <c r="M373" s="344"/>
      <c r="N373" s="344"/>
      <c r="O373" s="344"/>
      <c r="P373" s="344"/>
      <c r="Q373" s="344"/>
      <c r="R373" s="344"/>
      <c r="S373" s="344"/>
      <c r="T373" s="344"/>
      <c r="U373" s="344"/>
      <c r="V373" s="344"/>
    </row>
    <row r="374" spans="2:22" s="343" customFormat="1" ht="18" customHeight="1" thickBot="1" x14ac:dyDescent="0.3">
      <c r="B374" s="594"/>
      <c r="C374" s="1037" t="s">
        <v>707</v>
      </c>
      <c r="D374" s="1037"/>
      <c r="E374" s="1037"/>
      <c r="F374" s="1037"/>
      <c r="K374" s="344"/>
      <c r="L374" s="344"/>
      <c r="M374" s="344"/>
      <c r="N374" s="344"/>
      <c r="O374" s="344"/>
      <c r="P374" s="344"/>
      <c r="Q374" s="344"/>
      <c r="R374" s="344"/>
      <c r="S374" s="344"/>
      <c r="T374" s="344"/>
      <c r="U374" s="344"/>
      <c r="V374" s="344"/>
    </row>
    <row r="375" spans="2:22" ht="9.75" customHeight="1" thickTop="1" x14ac:dyDescent="0.3">
      <c r="C375" s="347"/>
      <c r="D375" s="347"/>
      <c r="E375" s="347"/>
      <c r="F375" s="347"/>
      <c r="G375" s="324"/>
      <c r="H375" s="324"/>
      <c r="I375" s="324"/>
      <c r="S375" s="319"/>
      <c r="T375" s="319"/>
      <c r="U375" s="319"/>
      <c r="V375" s="319"/>
    </row>
    <row r="376" spans="2:22" ht="15" customHeight="1" x14ac:dyDescent="0.3">
      <c r="C376" s="1036" t="s">
        <v>1181</v>
      </c>
      <c r="D376" s="977"/>
      <c r="E376" s="977"/>
      <c r="F376" s="977"/>
      <c r="G376" s="977"/>
      <c r="H376" s="977"/>
      <c r="I376" s="977"/>
      <c r="J376" s="977"/>
      <c r="K376" s="977"/>
      <c r="S376" s="319"/>
      <c r="T376" s="319"/>
      <c r="U376" s="319"/>
      <c r="V376" s="319"/>
    </row>
    <row r="377" spans="2:22" x14ac:dyDescent="0.3">
      <c r="C377" s="337"/>
      <c r="D377" s="337"/>
      <c r="E377" s="337"/>
      <c r="F377" s="324"/>
      <c r="G377" s="324"/>
      <c r="S377" s="319"/>
      <c r="T377" s="319"/>
      <c r="U377" s="319"/>
      <c r="V377" s="319"/>
    </row>
    <row r="378" spans="2:22" x14ac:dyDescent="0.3">
      <c r="C378" s="1015" t="s">
        <v>708</v>
      </c>
      <c r="D378" s="1015"/>
      <c r="E378" s="1015"/>
      <c r="F378" s="1015"/>
      <c r="G378" s="1015"/>
      <c r="H378" s="1015"/>
      <c r="S378" s="319"/>
      <c r="T378" s="319"/>
      <c r="U378" s="319"/>
      <c r="V378" s="319"/>
    </row>
    <row r="379" spans="2:22" x14ac:dyDescent="0.3">
      <c r="B379" s="631"/>
      <c r="C379" s="349"/>
      <c r="D379" s="349"/>
      <c r="E379" s="349"/>
      <c r="F379" s="349"/>
      <c r="G379" s="349"/>
      <c r="H379" s="349"/>
      <c r="S379" s="319"/>
      <c r="T379" s="319"/>
      <c r="U379" s="319"/>
      <c r="V379" s="319"/>
    </row>
    <row r="380" spans="2:22" x14ac:dyDescent="0.3">
      <c r="B380" s="631"/>
      <c r="C380" s="349"/>
      <c r="D380" s="349"/>
      <c r="E380" s="349"/>
      <c r="F380" s="349"/>
      <c r="G380" s="349"/>
      <c r="H380" s="349"/>
      <c r="S380" s="319"/>
      <c r="T380" s="319"/>
      <c r="U380" s="319"/>
      <c r="V380" s="319"/>
    </row>
    <row r="381" spans="2:22" x14ac:dyDescent="0.3">
      <c r="B381" s="631"/>
      <c r="C381" s="349"/>
      <c r="D381" s="349"/>
      <c r="E381" s="349"/>
      <c r="F381" s="349"/>
      <c r="G381" s="349"/>
      <c r="H381" s="349"/>
      <c r="S381" s="319"/>
      <c r="T381" s="319"/>
      <c r="U381" s="319"/>
      <c r="V381" s="319"/>
    </row>
    <row r="382" spans="2:22" x14ac:dyDescent="0.3">
      <c r="B382" s="631"/>
      <c r="C382" s="349"/>
      <c r="D382" s="349"/>
      <c r="E382" s="349"/>
      <c r="F382" s="349"/>
      <c r="G382" s="349"/>
      <c r="H382" s="349"/>
      <c r="S382" s="319"/>
      <c r="T382" s="319"/>
      <c r="U382" s="319"/>
      <c r="V382" s="319"/>
    </row>
    <row r="383" spans="2:22" x14ac:dyDescent="0.3">
      <c r="B383" s="631"/>
      <c r="C383" s="349"/>
      <c r="D383" s="349"/>
      <c r="E383" s="349"/>
      <c r="F383" s="349"/>
      <c r="G383" s="349"/>
      <c r="H383" s="349"/>
      <c r="S383" s="319"/>
      <c r="T383" s="319"/>
      <c r="U383" s="319"/>
      <c r="V383" s="319"/>
    </row>
    <row r="384" spans="2:22" x14ac:dyDescent="0.3">
      <c r="B384" s="631"/>
      <c r="C384" s="349"/>
      <c r="D384" s="349"/>
      <c r="E384" s="349"/>
      <c r="F384" s="349"/>
      <c r="G384" s="349"/>
      <c r="H384" s="349"/>
      <c r="S384" s="319"/>
      <c r="T384" s="319"/>
      <c r="U384" s="319"/>
      <c r="V384" s="319"/>
    </row>
    <row r="385" spans="2:22" x14ac:dyDescent="0.3">
      <c r="B385" s="631"/>
      <c r="C385" s="349"/>
      <c r="D385" s="349"/>
      <c r="E385" s="349"/>
      <c r="F385" s="349"/>
      <c r="G385" s="349"/>
      <c r="H385" s="349"/>
      <c r="S385" s="319"/>
      <c r="T385" s="319"/>
      <c r="U385" s="319"/>
      <c r="V385" s="319"/>
    </row>
    <row r="386" spans="2:22" x14ac:dyDescent="0.3">
      <c r="C386" s="349"/>
      <c r="D386" s="349"/>
      <c r="E386" s="349"/>
      <c r="F386" s="349"/>
      <c r="G386" s="349"/>
      <c r="H386" s="349"/>
      <c r="S386" s="319"/>
      <c r="T386" s="319"/>
      <c r="U386" s="319"/>
      <c r="V386" s="319"/>
    </row>
    <row r="387" spans="2:22" x14ac:dyDescent="0.3">
      <c r="C387" s="349"/>
      <c r="D387" s="349"/>
      <c r="E387" s="349"/>
      <c r="F387" s="349"/>
      <c r="G387" s="349"/>
      <c r="H387" s="349"/>
      <c r="S387" s="319"/>
      <c r="T387" s="319"/>
      <c r="U387" s="319"/>
      <c r="V387" s="319"/>
    </row>
    <row r="388" spans="2:22" x14ac:dyDescent="0.3">
      <c r="C388" s="349"/>
      <c r="D388" s="349"/>
      <c r="E388" s="349"/>
      <c r="F388" s="349"/>
      <c r="G388" s="349"/>
      <c r="H388" s="349"/>
      <c r="S388" s="319"/>
      <c r="T388" s="319"/>
      <c r="U388" s="319"/>
      <c r="V388" s="319"/>
    </row>
    <row r="389" spans="2:22" x14ac:dyDescent="0.3">
      <c r="C389" s="349"/>
      <c r="D389" s="349"/>
      <c r="E389" s="349"/>
      <c r="F389" s="349"/>
      <c r="G389" s="349"/>
      <c r="H389" s="349"/>
      <c r="S389" s="319"/>
      <c r="T389" s="319"/>
      <c r="U389" s="319"/>
      <c r="V389" s="319"/>
    </row>
    <row r="390" spans="2:22" x14ac:dyDescent="0.3">
      <c r="C390" s="349"/>
      <c r="D390" s="349"/>
      <c r="E390" s="349"/>
      <c r="F390" s="349"/>
      <c r="G390" s="349"/>
      <c r="H390" s="349"/>
      <c r="S390" s="319"/>
      <c r="T390" s="319"/>
      <c r="U390" s="319"/>
      <c r="V390" s="319"/>
    </row>
    <row r="391" spans="2:22" x14ac:dyDescent="0.3">
      <c r="C391" s="349"/>
      <c r="D391" s="349"/>
      <c r="E391" s="349"/>
      <c r="F391" s="349"/>
      <c r="G391" s="349"/>
      <c r="H391" s="349"/>
      <c r="S391" s="319"/>
      <c r="T391" s="319"/>
      <c r="U391" s="319"/>
      <c r="V391" s="319"/>
    </row>
    <row r="392" spans="2:22" x14ac:dyDescent="0.3">
      <c r="C392" s="349"/>
      <c r="D392" s="349"/>
      <c r="E392" s="349"/>
      <c r="F392" s="349"/>
      <c r="G392" s="349"/>
      <c r="H392" s="349"/>
      <c r="S392" s="319"/>
      <c r="T392" s="319"/>
      <c r="U392" s="319"/>
      <c r="V392" s="319"/>
    </row>
    <row r="393" spans="2:22" x14ac:dyDescent="0.3">
      <c r="C393" s="349"/>
      <c r="D393" s="349"/>
      <c r="E393" s="349"/>
      <c r="F393" s="349"/>
      <c r="G393" s="349"/>
      <c r="H393" s="349"/>
      <c r="S393" s="319"/>
      <c r="T393" s="319"/>
      <c r="U393" s="319"/>
      <c r="V393" s="319"/>
    </row>
    <row r="394" spans="2:22" x14ac:dyDescent="0.3">
      <c r="C394" s="349"/>
      <c r="D394" s="349"/>
      <c r="E394" s="349"/>
      <c r="F394" s="349"/>
      <c r="G394" s="349"/>
      <c r="H394" s="349"/>
      <c r="S394" s="319"/>
      <c r="T394" s="319"/>
      <c r="U394" s="319"/>
      <c r="V394" s="319"/>
    </row>
    <row r="395" spans="2:22" x14ac:dyDescent="0.3">
      <c r="C395" s="349"/>
      <c r="D395" s="349"/>
      <c r="E395" s="349"/>
      <c r="F395" s="349"/>
      <c r="G395" s="349"/>
      <c r="H395" s="349"/>
      <c r="S395" s="319"/>
      <c r="T395" s="319"/>
      <c r="U395" s="319"/>
      <c r="V395" s="319"/>
    </row>
    <row r="396" spans="2:22" x14ac:dyDescent="0.3">
      <c r="C396" s="349"/>
      <c r="D396" s="349"/>
      <c r="E396" s="349"/>
      <c r="F396" s="349"/>
      <c r="G396" s="349"/>
      <c r="H396" s="349"/>
      <c r="S396" s="319"/>
      <c r="T396" s="319"/>
      <c r="U396" s="319"/>
      <c r="V396" s="319"/>
    </row>
    <row r="397" spans="2:22" x14ac:dyDescent="0.3">
      <c r="C397" s="349"/>
      <c r="D397" s="349"/>
      <c r="E397" s="349"/>
      <c r="F397" s="349"/>
      <c r="G397" s="349"/>
      <c r="H397" s="349"/>
      <c r="S397" s="319"/>
      <c r="T397" s="319"/>
      <c r="U397" s="319"/>
      <c r="V397" s="319"/>
    </row>
    <row r="398" spans="2:22" x14ac:dyDescent="0.3">
      <c r="C398" s="349"/>
      <c r="D398" s="349"/>
      <c r="E398" s="349"/>
      <c r="F398" s="349"/>
      <c r="G398" s="349"/>
      <c r="H398" s="349"/>
      <c r="S398" s="319"/>
      <c r="T398" s="319"/>
      <c r="U398" s="319"/>
      <c r="V398" s="319"/>
    </row>
    <row r="399" spans="2:22" x14ac:dyDescent="0.3">
      <c r="C399" s="349"/>
      <c r="D399" s="349"/>
      <c r="E399" s="349"/>
      <c r="F399" s="349"/>
      <c r="G399" s="349"/>
      <c r="H399" s="349"/>
      <c r="S399" s="319"/>
      <c r="T399" s="319"/>
      <c r="U399" s="319"/>
      <c r="V399" s="319"/>
    </row>
    <row r="400" spans="2:22" x14ac:dyDescent="0.3">
      <c r="C400" s="349"/>
      <c r="D400" s="349"/>
      <c r="E400" s="349"/>
      <c r="F400" s="349"/>
      <c r="G400" s="349"/>
      <c r="H400" s="349"/>
      <c r="S400" s="319"/>
      <c r="T400" s="319"/>
      <c r="U400" s="319"/>
      <c r="V400" s="319"/>
    </row>
    <row r="401" spans="2:23" x14ac:dyDescent="0.3">
      <c r="C401" s="349"/>
      <c r="D401" s="349"/>
      <c r="E401" s="349"/>
      <c r="F401" s="349"/>
      <c r="G401" s="349"/>
      <c r="H401" s="349"/>
      <c r="S401" s="319"/>
      <c r="T401" s="319"/>
      <c r="U401" s="319"/>
      <c r="V401" s="319"/>
    </row>
    <row r="402" spans="2:23" x14ac:dyDescent="0.3">
      <c r="C402" s="349"/>
      <c r="D402" s="349"/>
      <c r="E402" s="349"/>
      <c r="F402" s="349"/>
      <c r="G402" s="349"/>
      <c r="H402" s="349"/>
      <c r="S402" s="319"/>
      <c r="T402" s="319"/>
      <c r="U402" s="319"/>
      <c r="V402" s="319"/>
    </row>
    <row r="403" spans="2:23" x14ac:dyDescent="0.3">
      <c r="C403" s="349"/>
      <c r="D403" s="349"/>
      <c r="E403" s="349"/>
      <c r="F403" s="349"/>
      <c r="G403" s="349"/>
      <c r="H403" s="349"/>
      <c r="S403" s="319"/>
      <c r="T403" s="319"/>
      <c r="U403" s="319"/>
      <c r="V403" s="319"/>
    </row>
    <row r="404" spans="2:23" x14ac:dyDescent="0.3">
      <c r="C404" s="349"/>
      <c r="D404" s="349"/>
      <c r="E404" s="349"/>
      <c r="F404" s="349"/>
      <c r="G404" s="349"/>
      <c r="H404" s="349"/>
      <c r="S404" s="319"/>
      <c r="T404" s="319"/>
      <c r="U404" s="319"/>
      <c r="V404" s="319"/>
    </row>
    <row r="405" spans="2:23" x14ac:dyDescent="0.3">
      <c r="C405" s="349"/>
      <c r="D405" s="349"/>
      <c r="E405" s="349"/>
      <c r="F405" s="349"/>
      <c r="G405" s="349"/>
      <c r="H405" s="349"/>
      <c r="S405" s="319"/>
      <c r="T405" s="319"/>
      <c r="U405" s="319"/>
      <c r="V405" s="319"/>
    </row>
    <row r="406" spans="2:23" x14ac:dyDescent="0.3">
      <c r="C406" s="349"/>
      <c r="D406" s="349"/>
      <c r="E406" s="349"/>
      <c r="F406" s="349"/>
      <c r="G406" s="349"/>
      <c r="H406" s="349"/>
      <c r="S406" s="319"/>
      <c r="T406" s="319"/>
      <c r="U406" s="319"/>
      <c r="V406" s="319"/>
    </row>
    <row r="407" spans="2:23" x14ac:dyDescent="0.3">
      <c r="C407" s="349"/>
      <c r="D407" s="349"/>
      <c r="E407" s="349"/>
      <c r="F407" s="349"/>
      <c r="G407" s="349"/>
      <c r="H407" s="349"/>
      <c r="S407" s="319"/>
      <c r="T407" s="319"/>
      <c r="U407" s="319"/>
      <c r="V407" s="319"/>
    </row>
    <row r="408" spans="2:23" x14ac:dyDescent="0.3">
      <c r="C408" s="349"/>
      <c r="D408" s="349"/>
      <c r="E408" s="349"/>
      <c r="F408" s="349"/>
      <c r="G408" s="349"/>
      <c r="H408" s="349"/>
      <c r="S408" s="319"/>
      <c r="T408" s="319"/>
      <c r="U408" s="319"/>
      <c r="V408" s="319"/>
    </row>
    <row r="409" spans="2:23" x14ac:dyDescent="0.3">
      <c r="C409" s="349"/>
      <c r="D409" s="349"/>
      <c r="E409" s="349"/>
      <c r="F409" s="349"/>
      <c r="G409" s="349"/>
      <c r="H409" s="349"/>
      <c r="S409" s="319"/>
      <c r="T409" s="319"/>
      <c r="U409" s="319"/>
      <c r="V409" s="319"/>
    </row>
    <row r="410" spans="2:23" x14ac:dyDescent="0.3">
      <c r="C410" s="349"/>
      <c r="D410" s="349"/>
      <c r="E410" s="349"/>
      <c r="F410" s="349"/>
      <c r="G410" s="349"/>
      <c r="H410" s="349"/>
      <c r="S410" s="319"/>
      <c r="T410" s="319"/>
      <c r="U410" s="319"/>
      <c r="V410" s="319"/>
    </row>
    <row r="411" spans="2:23" x14ac:dyDescent="0.3">
      <c r="C411" s="349"/>
      <c r="D411" s="349"/>
      <c r="E411" s="349"/>
      <c r="F411" s="349"/>
      <c r="G411" s="349"/>
      <c r="H411" s="349"/>
      <c r="S411" s="319"/>
      <c r="T411" s="319"/>
      <c r="U411" s="319"/>
      <c r="V411" s="319"/>
    </row>
    <row r="412" spans="2:23" x14ac:dyDescent="0.3">
      <c r="C412" s="349"/>
      <c r="D412" s="349"/>
      <c r="E412" s="349"/>
      <c r="F412" s="349"/>
      <c r="G412" s="349"/>
      <c r="H412" s="349"/>
      <c r="S412" s="319"/>
      <c r="T412" s="319"/>
      <c r="U412" s="319"/>
      <c r="V412" s="319"/>
    </row>
    <row r="413" spans="2:23" x14ac:dyDescent="0.3">
      <c r="C413" s="349"/>
      <c r="D413" s="349"/>
      <c r="E413" s="349"/>
      <c r="F413" s="349"/>
      <c r="G413" s="349"/>
      <c r="H413" s="349"/>
      <c r="S413" s="319"/>
      <c r="T413" s="319"/>
      <c r="U413" s="319"/>
      <c r="V413" s="319"/>
    </row>
    <row r="414" spans="2:23" x14ac:dyDescent="0.3">
      <c r="C414" s="349"/>
      <c r="D414" s="349"/>
      <c r="E414" s="349"/>
      <c r="F414" s="349"/>
      <c r="G414" s="349"/>
      <c r="H414" s="349"/>
      <c r="S414" s="319"/>
      <c r="T414" s="319"/>
      <c r="U414" s="319"/>
      <c r="V414" s="319"/>
    </row>
    <row r="415" spans="2:23" x14ac:dyDescent="0.3">
      <c r="C415" s="339"/>
      <c r="D415" s="339"/>
      <c r="E415" s="339"/>
      <c r="S415" s="319"/>
      <c r="T415" s="319"/>
      <c r="U415" s="319"/>
      <c r="V415" s="319"/>
      <c r="W415" s="319"/>
    </row>
    <row r="416" spans="2:23" s="422" customFormat="1" ht="23.15" customHeight="1" x14ac:dyDescent="0.25">
      <c r="B416" s="473" t="s">
        <v>272</v>
      </c>
      <c r="C416" s="971" t="s">
        <v>1182</v>
      </c>
      <c r="D416" s="972"/>
      <c r="E416" s="972"/>
      <c r="F416" s="972"/>
      <c r="G416" s="972"/>
      <c r="H416" s="972"/>
      <c r="I416" s="972"/>
      <c r="J416" s="972"/>
      <c r="K416" s="972"/>
    </row>
    <row r="417" spans="1:22" ht="12.75" customHeight="1" x14ac:dyDescent="0.3">
      <c r="J417" s="326"/>
      <c r="K417" s="326"/>
      <c r="S417" s="319"/>
      <c r="T417" s="319"/>
      <c r="U417" s="319"/>
      <c r="V417" s="319"/>
    </row>
    <row r="418" spans="1:22" s="414" customFormat="1" ht="42" customHeight="1" x14ac:dyDescent="0.25">
      <c r="B418" s="575"/>
      <c r="C418" s="766" t="s">
        <v>1183</v>
      </c>
      <c r="D418" s="766"/>
      <c r="E418" s="766"/>
      <c r="F418" s="766"/>
      <c r="G418" s="766"/>
      <c r="H418" s="766"/>
      <c r="I418" s="766"/>
      <c r="J418" s="766"/>
      <c r="K418" s="766"/>
      <c r="P418" s="408"/>
      <c r="Q418" s="408"/>
      <c r="R418" s="408"/>
      <c r="S418" s="408"/>
      <c r="T418" s="408"/>
      <c r="U418" s="408"/>
      <c r="V418" s="408"/>
    </row>
    <row r="419" spans="1:22" ht="12.75" customHeight="1" x14ac:dyDescent="0.3">
      <c r="C419" s="348"/>
      <c r="D419" s="348"/>
      <c r="E419" s="27"/>
      <c r="F419" s="27"/>
      <c r="G419" s="27"/>
      <c r="H419" s="27"/>
      <c r="I419" s="27"/>
      <c r="J419" s="330"/>
      <c r="K419" s="330"/>
      <c r="L419" s="330"/>
      <c r="M419" s="330"/>
      <c r="N419" s="330"/>
      <c r="O419" s="330"/>
      <c r="P419" s="330"/>
      <c r="Q419" s="330"/>
      <c r="S419" s="319"/>
      <c r="T419" s="319"/>
      <c r="U419" s="319"/>
      <c r="V419" s="319"/>
    </row>
    <row r="420" spans="1:22" ht="15" customHeight="1" x14ac:dyDescent="0.3">
      <c r="B420" s="476">
        <v>9.1</v>
      </c>
      <c r="C420" s="975" t="s">
        <v>703</v>
      </c>
      <c r="D420" s="975"/>
      <c r="E420" s="975"/>
      <c r="F420" s="975"/>
      <c r="G420" s="975"/>
      <c r="H420" s="975"/>
      <c r="I420" s="975"/>
      <c r="J420" s="975"/>
      <c r="K420" s="975"/>
      <c r="L420" s="330"/>
      <c r="M420" s="330"/>
      <c r="N420" s="330"/>
      <c r="O420" s="330"/>
      <c r="P420" s="330"/>
      <c r="Q420" s="330"/>
      <c r="S420" s="319"/>
      <c r="T420" s="319"/>
      <c r="U420" s="319"/>
      <c r="V420" s="319"/>
    </row>
    <row r="421" spans="1:22" s="414" customFormat="1" ht="15" customHeight="1" x14ac:dyDescent="0.25">
      <c r="A421" s="646"/>
      <c r="B421" s="629"/>
      <c r="C421" s="977" t="s">
        <v>1192</v>
      </c>
      <c r="D421" s="977"/>
      <c r="E421" s="977"/>
      <c r="F421" s="977"/>
      <c r="G421" s="977"/>
      <c r="H421" s="977"/>
      <c r="I421" s="977"/>
      <c r="J421" s="977"/>
      <c r="K421" s="977"/>
      <c r="L421" s="412"/>
      <c r="M421" s="412"/>
      <c r="N421" s="412"/>
      <c r="O421" s="412"/>
      <c r="P421" s="412"/>
      <c r="Q421" s="412"/>
      <c r="R421" s="412"/>
      <c r="S421" s="412"/>
      <c r="T421" s="412"/>
      <c r="U421" s="412"/>
      <c r="V421" s="412"/>
    </row>
    <row r="422" spans="1:22" x14ac:dyDescent="0.3">
      <c r="C422" s="549"/>
      <c r="D422" s="549"/>
      <c r="E422" s="549"/>
      <c r="F422" s="549"/>
      <c r="G422" s="549"/>
      <c r="H422" s="549"/>
      <c r="I422" s="549"/>
      <c r="J422" s="549"/>
      <c r="K422" s="549"/>
      <c r="S422" s="319"/>
      <c r="T422" s="319"/>
      <c r="U422" s="319"/>
      <c r="V422" s="319"/>
    </row>
    <row r="423" spans="1:22" x14ac:dyDescent="0.3">
      <c r="C423" s="514"/>
      <c r="D423" s="514"/>
      <c r="E423" s="514"/>
      <c r="F423" s="514"/>
      <c r="G423" s="514"/>
      <c r="H423" s="514"/>
      <c r="I423" s="514"/>
      <c r="J423" s="514"/>
      <c r="K423" s="514"/>
      <c r="S423" s="319"/>
      <c r="T423" s="319"/>
      <c r="U423" s="319"/>
      <c r="V423" s="319"/>
    </row>
    <row r="424" spans="1:22" ht="14" x14ac:dyDescent="0.3">
      <c r="C424" s="348"/>
      <c r="D424" s="348"/>
      <c r="E424" s="348"/>
      <c r="F424" s="348"/>
      <c r="G424" s="348"/>
      <c r="H424" s="324"/>
      <c r="I424" s="324"/>
      <c r="J424" s="324"/>
      <c r="K424" s="324"/>
      <c r="S424" s="319"/>
      <c r="T424" s="319"/>
      <c r="U424" s="319"/>
      <c r="V424" s="319"/>
    </row>
    <row r="425" spans="1:22" ht="14" x14ac:dyDescent="0.3">
      <c r="C425" s="348"/>
      <c r="D425" s="348"/>
      <c r="E425" s="348"/>
      <c r="F425" s="348"/>
      <c r="G425" s="348"/>
      <c r="H425" s="324"/>
      <c r="I425" s="324"/>
      <c r="J425" s="324"/>
      <c r="K425" s="324"/>
      <c r="S425" s="319"/>
      <c r="T425" s="319"/>
      <c r="U425" s="319"/>
      <c r="V425" s="319"/>
    </row>
    <row r="426" spans="1:22" ht="14.25" customHeight="1" x14ac:dyDescent="0.3">
      <c r="C426" s="348"/>
      <c r="D426" s="348"/>
      <c r="E426" s="348"/>
      <c r="F426" s="348"/>
      <c r="G426" s="348"/>
      <c r="H426" s="324"/>
      <c r="I426" s="324"/>
      <c r="J426" s="324"/>
      <c r="K426" s="324"/>
      <c r="S426" s="319"/>
      <c r="T426" s="319"/>
      <c r="U426" s="319"/>
      <c r="V426" s="319"/>
    </row>
    <row r="427" spans="1:22" ht="14.25" customHeight="1" x14ac:dyDescent="0.3">
      <c r="C427" s="348"/>
      <c r="D427" s="348"/>
      <c r="E427" s="348"/>
      <c r="F427" s="348"/>
      <c r="G427" s="348"/>
      <c r="S427" s="319"/>
      <c r="T427" s="319"/>
      <c r="U427" s="319"/>
      <c r="V427" s="319"/>
    </row>
    <row r="428" spans="1:22" ht="14.25" customHeight="1" x14ac:dyDescent="0.3">
      <c r="C428" s="348"/>
      <c r="D428" s="348"/>
      <c r="E428" s="348"/>
      <c r="F428" s="348"/>
      <c r="G428" s="348"/>
      <c r="H428" s="349"/>
      <c r="I428" s="349"/>
      <c r="S428" s="319"/>
      <c r="T428" s="319"/>
      <c r="U428" s="319"/>
      <c r="V428" s="319"/>
    </row>
    <row r="429" spans="1:22" ht="14.25" customHeight="1" x14ac:dyDescent="0.3">
      <c r="C429" s="348"/>
      <c r="D429" s="348"/>
      <c r="E429" s="348"/>
      <c r="F429" s="348"/>
      <c r="G429" s="348"/>
      <c r="H429" s="349"/>
      <c r="I429" s="349" t="s">
        <v>1220</v>
      </c>
      <c r="J429" s="349"/>
      <c r="K429" s="349"/>
      <c r="S429" s="319"/>
      <c r="T429" s="319"/>
      <c r="U429" s="319"/>
      <c r="V429" s="319"/>
    </row>
    <row r="430" spans="1:22" ht="14.25" customHeight="1" x14ac:dyDescent="0.3">
      <c r="C430" s="348"/>
      <c r="D430" s="348"/>
      <c r="E430" s="348"/>
      <c r="F430" s="348"/>
      <c r="G430" s="348"/>
      <c r="H430" s="324"/>
      <c r="I430" s="324"/>
      <c r="J430" s="324"/>
      <c r="K430" s="324"/>
      <c r="S430" s="319"/>
      <c r="T430" s="319"/>
      <c r="U430" s="319"/>
      <c r="V430" s="319"/>
    </row>
    <row r="431" spans="1:22" ht="14.25" customHeight="1" x14ac:dyDescent="0.3">
      <c r="C431" s="348"/>
      <c r="D431" s="348"/>
      <c r="E431" s="348"/>
      <c r="F431" s="348"/>
      <c r="G431" s="348"/>
      <c r="H431" s="650"/>
      <c r="I431" s="801" t="s">
        <v>1221</v>
      </c>
      <c r="J431" s="650"/>
      <c r="K431" s="650"/>
      <c r="S431" s="319"/>
      <c r="T431" s="319"/>
      <c r="U431" s="319"/>
      <c r="V431" s="319"/>
    </row>
    <row r="432" spans="1:22" ht="14.25" customHeight="1" x14ac:dyDescent="0.3">
      <c r="C432" s="348"/>
      <c r="D432" s="348"/>
      <c r="E432" s="348"/>
      <c r="F432" s="348"/>
      <c r="G432" s="348"/>
      <c r="H432" s="650"/>
      <c r="I432" s="801"/>
      <c r="J432" s="650"/>
      <c r="K432" s="650"/>
      <c r="S432" s="319"/>
      <c r="T432" s="319"/>
      <c r="U432" s="319"/>
      <c r="V432" s="319"/>
    </row>
    <row r="433" spans="2:22" ht="14.25" customHeight="1" x14ac:dyDescent="0.3">
      <c r="C433" s="348"/>
      <c r="D433" s="348"/>
      <c r="E433" s="348"/>
      <c r="F433" s="348"/>
      <c r="G433" s="348"/>
      <c r="H433" s="650"/>
      <c r="I433" s="801"/>
      <c r="J433" s="650"/>
      <c r="K433" s="650"/>
      <c r="S433" s="319"/>
      <c r="T433" s="319"/>
      <c r="U433" s="319"/>
      <c r="V433" s="319"/>
    </row>
    <row r="434" spans="2:22" ht="14" x14ac:dyDescent="0.3">
      <c r="C434" s="348"/>
      <c r="D434" s="348"/>
      <c r="E434" s="348"/>
      <c r="F434" s="348"/>
      <c r="G434" s="348"/>
      <c r="H434" s="324"/>
      <c r="I434" s="324"/>
      <c r="J434" s="324"/>
      <c r="K434" s="324"/>
      <c r="S434" s="319"/>
      <c r="T434" s="319"/>
      <c r="U434" s="319"/>
      <c r="V434" s="319"/>
    </row>
    <row r="435" spans="2:22" ht="14.25" customHeight="1" x14ac:dyDescent="0.3">
      <c r="C435" s="348"/>
      <c r="D435" s="348"/>
      <c r="E435" s="348"/>
      <c r="F435" s="348"/>
      <c r="G435" s="348"/>
      <c r="H435" s="653"/>
      <c r="I435" s="766" t="s">
        <v>1067</v>
      </c>
      <c r="J435" s="653"/>
      <c r="K435" s="653"/>
      <c r="S435" s="319"/>
      <c r="T435" s="319"/>
      <c r="U435" s="319"/>
      <c r="V435" s="319"/>
    </row>
    <row r="436" spans="2:22" ht="14.25" customHeight="1" x14ac:dyDescent="0.3">
      <c r="C436" s="348"/>
      <c r="D436" s="348"/>
      <c r="E436" s="348"/>
      <c r="F436" s="348"/>
      <c r="G436" s="348"/>
      <c r="H436" s="653"/>
      <c r="I436" s="766"/>
      <c r="J436" s="653"/>
      <c r="K436" s="653"/>
      <c r="S436" s="319"/>
      <c r="T436" s="319"/>
      <c r="U436" s="319"/>
      <c r="V436" s="319"/>
    </row>
    <row r="437" spans="2:22" ht="14.25" customHeight="1" x14ac:dyDescent="0.3">
      <c r="C437" s="348"/>
      <c r="D437" s="348"/>
      <c r="E437" s="348"/>
      <c r="F437" s="348"/>
      <c r="G437" s="348"/>
      <c r="H437" s="324"/>
      <c r="I437" s="766"/>
      <c r="J437" s="324"/>
      <c r="K437" s="324"/>
      <c r="S437" s="319"/>
      <c r="T437" s="319"/>
      <c r="U437" s="319"/>
      <c r="V437" s="319"/>
    </row>
    <row r="438" spans="2:22" ht="14" x14ac:dyDescent="0.3">
      <c r="C438" s="550"/>
      <c r="D438" s="550"/>
      <c r="E438" s="550"/>
      <c r="F438" s="550"/>
      <c r="G438" s="550"/>
      <c r="H438" s="324"/>
      <c r="I438" s="324"/>
      <c r="J438" s="324"/>
      <c r="K438" s="324"/>
      <c r="S438" s="319"/>
      <c r="T438" s="319"/>
      <c r="U438" s="319"/>
      <c r="V438" s="319"/>
    </row>
    <row r="439" spans="2:22" ht="12.75" customHeight="1" x14ac:dyDescent="0.3">
      <c r="B439" s="631"/>
      <c r="C439" s="550"/>
      <c r="D439" s="550"/>
      <c r="E439" s="550"/>
      <c r="F439" s="550"/>
      <c r="G439" s="550"/>
      <c r="H439" s="324"/>
      <c r="I439" s="324"/>
      <c r="J439" s="324"/>
      <c r="K439" s="324"/>
      <c r="S439" s="319"/>
      <c r="T439" s="319"/>
      <c r="U439" s="319"/>
      <c r="V439" s="319"/>
    </row>
    <row r="440" spans="2:22" ht="15" customHeight="1" x14ac:dyDescent="0.3">
      <c r="B440" s="476">
        <v>9.1999999999999993</v>
      </c>
      <c r="C440" s="976" t="s">
        <v>1071</v>
      </c>
      <c r="D440" s="975"/>
      <c r="E440" s="975"/>
      <c r="F440" s="975"/>
      <c r="G440" s="975"/>
      <c r="H440" s="975"/>
      <c r="I440" s="975"/>
      <c r="J440" s="975"/>
      <c r="K440" s="975"/>
      <c r="S440" s="319"/>
      <c r="T440" s="319"/>
      <c r="U440" s="319"/>
      <c r="V440" s="319"/>
    </row>
    <row r="441" spans="2:22" s="415" customFormat="1" ht="56.15" customHeight="1" x14ac:dyDescent="0.3">
      <c r="B441" s="576"/>
      <c r="C441" s="766" t="s">
        <v>1093</v>
      </c>
      <c r="D441" s="977"/>
      <c r="E441" s="977"/>
      <c r="F441" s="977"/>
      <c r="G441" s="977"/>
      <c r="H441" s="977"/>
      <c r="I441" s="977"/>
      <c r="J441" s="977"/>
      <c r="K441" s="977"/>
      <c r="L441" s="406"/>
      <c r="M441" s="406"/>
      <c r="N441" s="678"/>
      <c r="O441" s="678"/>
      <c r="P441" s="678"/>
      <c r="Q441" s="678"/>
      <c r="R441" s="678"/>
      <c r="S441" s="678"/>
      <c r="T441" s="678"/>
      <c r="U441" s="678"/>
      <c r="V441" s="406"/>
    </row>
    <row r="442" spans="2:22" ht="12.75" customHeight="1" x14ac:dyDescent="0.3">
      <c r="C442" s="324"/>
      <c r="D442" s="324"/>
      <c r="S442" s="319"/>
      <c r="T442" s="319"/>
      <c r="U442" s="319"/>
      <c r="V442" s="319"/>
    </row>
    <row r="443" spans="2:22" ht="15" customHeight="1" x14ac:dyDescent="0.3">
      <c r="B443" s="476">
        <v>9.3000000000000007</v>
      </c>
      <c r="C443" s="975" t="s">
        <v>694</v>
      </c>
      <c r="D443" s="975"/>
      <c r="E443" s="975"/>
      <c r="F443" s="975"/>
      <c r="G443" s="975"/>
      <c r="H443" s="975"/>
      <c r="I443" s="975"/>
      <c r="J443" s="975"/>
      <c r="K443" s="975"/>
      <c r="L443" s="399"/>
      <c r="S443" s="319"/>
      <c r="T443" s="319"/>
      <c r="U443" s="319"/>
      <c r="V443" s="319"/>
    </row>
    <row r="444" spans="2:22" ht="12.75" customHeight="1" x14ac:dyDescent="0.3">
      <c r="B444" s="476"/>
      <c r="C444" s="565"/>
      <c r="D444" s="565"/>
      <c r="E444" s="565"/>
      <c r="F444" s="565"/>
      <c r="G444" s="565"/>
      <c r="H444" s="565"/>
      <c r="I444" s="565"/>
      <c r="J444" s="565"/>
      <c r="K444" s="565"/>
      <c r="L444" s="565"/>
      <c r="S444" s="319"/>
      <c r="T444" s="319"/>
      <c r="U444" s="319"/>
      <c r="V444" s="319"/>
    </row>
    <row r="445" spans="2:22" ht="12.75" customHeight="1" x14ac:dyDescent="0.3">
      <c r="B445" s="476"/>
      <c r="C445" s="488"/>
      <c r="D445" s="488"/>
      <c r="E445" s="488"/>
      <c r="F445" s="488"/>
      <c r="G445" s="488"/>
      <c r="H445" s="488"/>
      <c r="I445" s="488"/>
      <c r="J445" s="488"/>
      <c r="K445" s="488"/>
      <c r="L445" s="407"/>
      <c r="S445" s="319"/>
      <c r="T445" s="319"/>
      <c r="U445" s="319"/>
      <c r="V445" s="319"/>
    </row>
    <row r="446" spans="2:22" ht="15" customHeight="1" x14ac:dyDescent="0.3">
      <c r="C446" s="324"/>
      <c r="D446" s="1030" t="s">
        <v>1079</v>
      </c>
      <c r="E446" s="1030"/>
      <c r="F446" s="1035" t="s">
        <v>1267</v>
      </c>
      <c r="G446" s="1035"/>
      <c r="S446" s="319"/>
      <c r="T446" s="319"/>
      <c r="U446" s="319"/>
      <c r="V446" s="319"/>
    </row>
    <row r="447" spans="2:22" ht="15" customHeight="1" x14ac:dyDescent="0.3">
      <c r="C447" s="324"/>
      <c r="D447" s="1030"/>
      <c r="E447" s="1030"/>
      <c r="F447" s="1038" t="s">
        <v>695</v>
      </c>
      <c r="G447" s="1038"/>
      <c r="S447" s="319"/>
      <c r="T447" s="319"/>
      <c r="U447" s="319"/>
      <c r="V447" s="319"/>
    </row>
    <row r="448" spans="2:22" ht="12.75" customHeight="1" x14ac:dyDescent="0.3">
      <c r="S448" s="319"/>
      <c r="T448" s="319"/>
      <c r="U448" s="319"/>
      <c r="V448" s="319"/>
    </row>
    <row r="449" spans="1:22" ht="12.75" customHeight="1" x14ac:dyDescent="0.3">
      <c r="S449" s="319"/>
      <c r="T449" s="319"/>
      <c r="U449" s="319"/>
      <c r="V449" s="319"/>
    </row>
    <row r="450" spans="1:22" ht="15" customHeight="1" x14ac:dyDescent="0.3">
      <c r="C450" s="1026" t="s">
        <v>709</v>
      </c>
      <c r="D450" s="1026"/>
      <c r="E450" s="1026"/>
      <c r="F450" s="1026"/>
      <c r="G450" s="1026"/>
      <c r="H450" s="413"/>
      <c r="I450" s="413"/>
      <c r="J450" s="413"/>
      <c r="S450" s="319"/>
      <c r="T450" s="319"/>
      <c r="U450" s="319"/>
      <c r="V450" s="319"/>
    </row>
    <row r="451" spans="1:22" s="319" customFormat="1" ht="12.75" customHeight="1" x14ac:dyDescent="0.3">
      <c r="A451" s="326"/>
      <c r="B451" s="631"/>
      <c r="C451" s="349"/>
      <c r="D451" s="349"/>
      <c r="E451" s="349"/>
      <c r="F451" s="349"/>
      <c r="G451" s="349"/>
      <c r="H451" s="349"/>
      <c r="I451" s="349"/>
      <c r="J451" s="349"/>
    </row>
    <row r="452" spans="1:22" s="319" customFormat="1" ht="12.75" customHeight="1" x14ac:dyDescent="0.3">
      <c r="A452" s="326"/>
      <c r="B452" s="631"/>
      <c r="C452" s="349"/>
      <c r="D452" s="349"/>
      <c r="E452" s="349"/>
      <c r="F452" s="349"/>
      <c r="G452" s="349"/>
      <c r="H452" s="349"/>
      <c r="I452" s="349"/>
      <c r="J452" s="349"/>
    </row>
    <row r="453" spans="1:22" s="319" customFormat="1" ht="12.75" customHeight="1" x14ac:dyDescent="0.3">
      <c r="A453" s="326"/>
      <c r="B453" s="631"/>
      <c r="C453" s="349"/>
      <c r="D453" s="349"/>
      <c r="E453" s="349"/>
      <c r="F453" s="349"/>
      <c r="G453" s="349"/>
      <c r="H453" s="349"/>
      <c r="I453" s="349"/>
      <c r="J453" s="349"/>
    </row>
    <row r="454" spans="1:22" s="319" customFormat="1" ht="12.75" customHeight="1" x14ac:dyDescent="0.3">
      <c r="A454" s="326"/>
      <c r="B454" s="631"/>
      <c r="C454" s="349"/>
      <c r="D454" s="349"/>
      <c r="E454" s="349"/>
      <c r="F454" s="349"/>
      <c r="G454" s="349"/>
      <c r="H454" s="349"/>
      <c r="I454" s="349"/>
      <c r="J454" s="349"/>
    </row>
    <row r="455" spans="1:22" s="319" customFormat="1" ht="12.75" customHeight="1" x14ac:dyDescent="0.3">
      <c r="A455" s="326"/>
      <c r="B455" s="631"/>
      <c r="C455" s="349"/>
      <c r="D455" s="349"/>
      <c r="E455" s="349"/>
      <c r="F455" s="349"/>
      <c r="G455" s="349"/>
      <c r="H455" s="349"/>
      <c r="I455" s="349"/>
      <c r="J455" s="349"/>
    </row>
    <row r="456" spans="1:22" s="319" customFormat="1" ht="12.75" customHeight="1" x14ac:dyDescent="0.3">
      <c r="A456" s="326"/>
      <c r="B456" s="631"/>
      <c r="C456" s="349"/>
      <c r="D456" s="349"/>
      <c r="E456" s="349"/>
      <c r="F456" s="349"/>
      <c r="G456" s="349"/>
      <c r="H456" s="349"/>
      <c r="I456" s="349"/>
      <c r="J456" s="349"/>
    </row>
    <row r="457" spans="1:22" s="319" customFormat="1" ht="12.75" customHeight="1" x14ac:dyDescent="0.3">
      <c r="A457" s="326"/>
      <c r="B457" s="631"/>
      <c r="C457" s="349"/>
      <c r="D457" s="349"/>
      <c r="E457" s="349"/>
      <c r="F457" s="349"/>
      <c r="G457" s="349"/>
      <c r="H457" s="349"/>
      <c r="I457" s="349"/>
      <c r="J457" s="349"/>
    </row>
    <row r="458" spans="1:22" s="319" customFormat="1" ht="12.75" customHeight="1" x14ac:dyDescent="0.3">
      <c r="A458" s="326"/>
      <c r="B458" s="631"/>
      <c r="C458" s="349"/>
      <c r="D458" s="349"/>
      <c r="E458" s="349"/>
      <c r="F458" s="349"/>
      <c r="G458" s="349"/>
      <c r="H458" s="349"/>
      <c r="I458" s="349"/>
      <c r="J458" s="349"/>
    </row>
    <row r="459" spans="1:22" s="319" customFormat="1" ht="12.75" customHeight="1" x14ac:dyDescent="0.3">
      <c r="A459" s="326"/>
      <c r="B459" s="631"/>
      <c r="C459" s="349"/>
      <c r="D459" s="349"/>
      <c r="E459" s="349"/>
      <c r="F459" s="349"/>
      <c r="G459" s="349"/>
      <c r="H459" s="349"/>
      <c r="I459" s="349"/>
      <c r="J459" s="349"/>
    </row>
    <row r="460" spans="1:22" s="319" customFormat="1" ht="12.75" customHeight="1" x14ac:dyDescent="0.3">
      <c r="A460" s="326"/>
      <c r="B460" s="631"/>
      <c r="C460" s="349"/>
      <c r="D460" s="349"/>
      <c r="E460" s="349"/>
      <c r="F460" s="349"/>
      <c r="G460" s="349"/>
      <c r="H460" s="349"/>
      <c r="I460" s="349"/>
      <c r="J460" s="349"/>
    </row>
    <row r="461" spans="1:22" s="319" customFormat="1" ht="12.75" customHeight="1" x14ac:dyDescent="0.3">
      <c r="A461" s="326"/>
      <c r="B461" s="631"/>
      <c r="C461" s="349"/>
      <c r="D461" s="349"/>
      <c r="E461" s="349"/>
      <c r="F461" s="349"/>
      <c r="G461" s="349"/>
      <c r="H461" s="349"/>
      <c r="I461" s="349"/>
      <c r="J461" s="349"/>
    </row>
    <row r="462" spans="1:22" s="319" customFormat="1" ht="12.75" customHeight="1" x14ac:dyDescent="0.3">
      <c r="A462" s="326"/>
      <c r="B462" s="631"/>
      <c r="C462" s="349"/>
      <c r="D462" s="349"/>
      <c r="E462" s="349"/>
      <c r="F462" s="349"/>
      <c r="G462" s="349"/>
      <c r="H462" s="349"/>
      <c r="I462" s="349"/>
      <c r="J462" s="349"/>
    </row>
    <row r="463" spans="1:22" s="319" customFormat="1" ht="12.75" customHeight="1" x14ac:dyDescent="0.3">
      <c r="A463" s="326"/>
      <c r="B463" s="631"/>
      <c r="C463" s="349"/>
      <c r="D463" s="349"/>
      <c r="E463" s="349"/>
      <c r="F463" s="349"/>
      <c r="G463" s="349"/>
      <c r="H463" s="349"/>
      <c r="I463" s="349"/>
      <c r="J463" s="349"/>
    </row>
    <row r="464" spans="1:22" s="319" customFormat="1" ht="12.75" customHeight="1" x14ac:dyDescent="0.3">
      <c r="A464" s="326"/>
      <c r="B464" s="631"/>
      <c r="C464" s="349"/>
      <c r="D464" s="349"/>
      <c r="E464" s="349"/>
      <c r="F464" s="349"/>
      <c r="G464" s="349"/>
      <c r="H464" s="349"/>
      <c r="I464" s="349"/>
      <c r="J464" s="349"/>
    </row>
    <row r="465" spans="1:10" s="319" customFormat="1" ht="12.75" customHeight="1" x14ac:dyDescent="0.3">
      <c r="A465" s="326"/>
      <c r="B465" s="631"/>
      <c r="C465" s="349"/>
      <c r="D465" s="349"/>
      <c r="E465" s="349"/>
      <c r="F465" s="349"/>
      <c r="G465" s="349"/>
      <c r="H465" s="349"/>
      <c r="I465" s="349"/>
      <c r="J465" s="349"/>
    </row>
    <row r="466" spans="1:10" s="319" customFormat="1" ht="12.75" customHeight="1" x14ac:dyDescent="0.3">
      <c r="A466" s="326"/>
      <c r="B466" s="631"/>
      <c r="C466" s="349"/>
      <c r="D466" s="349"/>
      <c r="E466" s="349"/>
      <c r="F466" s="349"/>
      <c r="G466" s="349"/>
      <c r="H466" s="349"/>
      <c r="I466" s="349"/>
      <c r="J466" s="349"/>
    </row>
    <row r="467" spans="1:10" s="319" customFormat="1" ht="12.75" customHeight="1" x14ac:dyDescent="0.3">
      <c r="A467" s="326"/>
      <c r="B467" s="631"/>
      <c r="C467" s="349"/>
      <c r="D467" s="349"/>
      <c r="E467" s="349"/>
      <c r="F467" s="349"/>
      <c r="G467" s="349"/>
      <c r="H467" s="349"/>
      <c r="I467" s="349"/>
      <c r="J467" s="349"/>
    </row>
    <row r="468" spans="1:10" s="319" customFormat="1" ht="12.75" customHeight="1" x14ac:dyDescent="0.3">
      <c r="A468" s="326"/>
      <c r="B468" s="631"/>
      <c r="C468" s="349"/>
      <c r="D468" s="349"/>
      <c r="E468" s="349"/>
      <c r="F468" s="349"/>
      <c r="G468" s="349"/>
      <c r="H468" s="349"/>
      <c r="I468" s="349"/>
      <c r="J468" s="349"/>
    </row>
    <row r="469" spans="1:10" s="319" customFormat="1" ht="12.75" customHeight="1" x14ac:dyDescent="0.3">
      <c r="A469" s="326"/>
      <c r="B469" s="631"/>
      <c r="C469" s="349"/>
      <c r="D469" s="349"/>
      <c r="E469" s="349"/>
      <c r="F469" s="349"/>
      <c r="G469" s="349"/>
      <c r="H469" s="349"/>
      <c r="I469" s="349"/>
      <c r="J469" s="349"/>
    </row>
    <row r="470" spans="1:10" s="319" customFormat="1" ht="12.75" customHeight="1" x14ac:dyDescent="0.3">
      <c r="A470" s="326"/>
      <c r="B470" s="631"/>
      <c r="C470" s="349"/>
      <c r="D470" s="349"/>
      <c r="E470" s="349"/>
      <c r="F470" s="349"/>
      <c r="G470" s="349"/>
      <c r="H470" s="349"/>
      <c r="I470" s="349"/>
      <c r="J470" s="349"/>
    </row>
    <row r="471" spans="1:10" s="319" customFormat="1" ht="12.75" customHeight="1" x14ac:dyDescent="0.3">
      <c r="A471" s="326"/>
      <c r="B471" s="631"/>
      <c r="C471" s="349"/>
      <c r="D471" s="349"/>
      <c r="E471" s="349"/>
      <c r="F471" s="349"/>
      <c r="G471" s="349"/>
      <c r="H471" s="349"/>
      <c r="I471" s="349"/>
      <c r="J471" s="349"/>
    </row>
    <row r="472" spans="1:10" s="319" customFormat="1" ht="12.75" customHeight="1" x14ac:dyDescent="0.3">
      <c r="A472" s="326"/>
      <c r="B472" s="631"/>
      <c r="C472" s="349"/>
      <c r="D472" s="349"/>
      <c r="E472" s="349"/>
      <c r="F472" s="349"/>
      <c r="G472" s="349"/>
      <c r="H472" s="349"/>
      <c r="I472" s="349"/>
      <c r="J472" s="349"/>
    </row>
    <row r="473" spans="1:10" s="319" customFormat="1" ht="12.75" customHeight="1" x14ac:dyDescent="0.3">
      <c r="A473" s="326"/>
      <c r="B473" s="631"/>
      <c r="C473" s="349"/>
      <c r="D473" s="349"/>
      <c r="E473" s="349"/>
      <c r="F473" s="349"/>
      <c r="G473" s="349"/>
      <c r="H473" s="349"/>
      <c r="I473" s="349"/>
      <c r="J473" s="349"/>
    </row>
    <row r="474" spans="1:10" s="319" customFormat="1" ht="12.75" customHeight="1" x14ac:dyDescent="0.3">
      <c r="A474" s="326"/>
      <c r="B474" s="631"/>
      <c r="C474" s="349"/>
      <c r="D474" s="349"/>
      <c r="E474" s="349"/>
      <c r="F474" s="349"/>
      <c r="G474" s="349"/>
      <c r="H474" s="349"/>
      <c r="I474" s="349"/>
      <c r="J474" s="349"/>
    </row>
    <row r="475" spans="1:10" s="319" customFormat="1" ht="12.75" customHeight="1" x14ac:dyDescent="0.3">
      <c r="A475" s="326"/>
      <c r="B475" s="631"/>
      <c r="C475" s="349"/>
      <c r="D475" s="349"/>
      <c r="E475" s="349"/>
      <c r="F475" s="349"/>
      <c r="G475" s="349"/>
      <c r="H475" s="349"/>
      <c r="I475" s="349"/>
      <c r="J475" s="349"/>
    </row>
    <row r="476" spans="1:10" s="319" customFormat="1" ht="12.75" customHeight="1" x14ac:dyDescent="0.3">
      <c r="A476" s="326"/>
      <c r="B476" s="631"/>
      <c r="C476" s="349"/>
      <c r="D476" s="349"/>
      <c r="E476" s="349"/>
      <c r="F476" s="349"/>
      <c r="G476" s="349"/>
      <c r="H476" s="349"/>
      <c r="I476" s="349"/>
      <c r="J476" s="349"/>
    </row>
    <row r="477" spans="1:10" s="319" customFormat="1" ht="12.75" customHeight="1" x14ac:dyDescent="0.3">
      <c r="A477" s="326"/>
      <c r="B477" s="631"/>
      <c r="C477" s="349"/>
      <c r="D477" s="349"/>
      <c r="E477" s="349"/>
      <c r="F477" s="349"/>
      <c r="G477" s="349"/>
      <c r="H477" s="349"/>
      <c r="I477" s="349"/>
      <c r="J477" s="349"/>
    </row>
    <row r="478" spans="1:10" s="319" customFormat="1" ht="12.75" customHeight="1" x14ac:dyDescent="0.3">
      <c r="A478" s="326"/>
      <c r="B478" s="631"/>
      <c r="C478" s="349"/>
      <c r="D478" s="349"/>
      <c r="E478" s="349"/>
      <c r="F478" s="349"/>
      <c r="G478" s="349"/>
      <c r="H478" s="349"/>
      <c r="I478" s="349"/>
      <c r="J478" s="349"/>
    </row>
    <row r="479" spans="1:10" s="319" customFormat="1" ht="12.75" customHeight="1" x14ac:dyDescent="0.3">
      <c r="A479" s="326"/>
      <c r="B479" s="631"/>
      <c r="C479" s="349"/>
      <c r="D479" s="349"/>
      <c r="E479" s="349"/>
      <c r="F479" s="349"/>
      <c r="G479" s="349"/>
      <c r="H479" s="349"/>
      <c r="I479" s="349"/>
      <c r="J479" s="349"/>
    </row>
    <row r="480" spans="1:10" s="319" customFormat="1" ht="12.75" customHeight="1" x14ac:dyDescent="0.3">
      <c r="A480" s="326"/>
      <c r="B480" s="631"/>
      <c r="C480" s="349"/>
      <c r="D480" s="349"/>
      <c r="E480" s="349"/>
      <c r="F480" s="349"/>
      <c r="G480" s="349"/>
      <c r="H480" s="349"/>
      <c r="I480" s="349"/>
      <c r="J480" s="349"/>
    </row>
    <row r="481" spans="1:22" s="319" customFormat="1" ht="12.75" customHeight="1" x14ac:dyDescent="0.3">
      <c r="A481" s="326"/>
      <c r="B481" s="631"/>
      <c r="C481" s="349"/>
      <c r="D481" s="349"/>
      <c r="E481" s="349"/>
      <c r="F481" s="349"/>
      <c r="G481" s="349"/>
      <c r="H481" s="349"/>
      <c r="I481" s="349"/>
      <c r="J481" s="349"/>
    </row>
    <row r="482" spans="1:22" s="319" customFormat="1" ht="12.75" customHeight="1" x14ac:dyDescent="0.3">
      <c r="A482" s="326"/>
      <c r="B482" s="631"/>
      <c r="C482" s="349"/>
      <c r="D482" s="349"/>
      <c r="E482" s="349"/>
      <c r="F482" s="349"/>
      <c r="G482" s="349"/>
      <c r="H482" s="349"/>
      <c r="I482" s="349"/>
      <c r="J482" s="349"/>
    </row>
    <row r="483" spans="1:22" s="319" customFormat="1" ht="12.75" customHeight="1" x14ac:dyDescent="0.3">
      <c r="A483" s="326"/>
      <c r="B483" s="631"/>
      <c r="C483" s="349"/>
      <c r="D483" s="349"/>
      <c r="E483" s="349"/>
      <c r="F483" s="349"/>
      <c r="G483" s="349"/>
      <c r="H483" s="349"/>
      <c r="I483" s="349"/>
      <c r="J483" s="349"/>
    </row>
    <row r="484" spans="1:22" s="319" customFormat="1" ht="12.75" customHeight="1" x14ac:dyDescent="0.3">
      <c r="A484" s="326"/>
      <c r="B484" s="631"/>
      <c r="C484" s="349"/>
      <c r="D484" s="349"/>
      <c r="E484" s="349"/>
      <c r="F484" s="349"/>
      <c r="G484" s="349"/>
      <c r="H484" s="349"/>
      <c r="I484" s="349"/>
      <c r="J484" s="349"/>
    </row>
    <row r="485" spans="1:22" s="319" customFormat="1" ht="12.75" customHeight="1" x14ac:dyDescent="0.3">
      <c r="A485" s="326"/>
      <c r="B485" s="631"/>
      <c r="C485" s="349"/>
      <c r="D485" s="349"/>
      <c r="E485" s="349"/>
      <c r="F485" s="349"/>
      <c r="G485" s="349"/>
      <c r="H485" s="349"/>
      <c r="I485" s="349"/>
      <c r="J485" s="349"/>
    </row>
    <row r="486" spans="1:22" s="319" customFormat="1" ht="12.75" customHeight="1" x14ac:dyDescent="0.3">
      <c r="A486" s="326"/>
      <c r="B486" s="631"/>
      <c r="C486" s="349"/>
      <c r="D486" s="349"/>
      <c r="E486" s="349"/>
      <c r="F486" s="349"/>
      <c r="G486" s="349"/>
      <c r="H486" s="349"/>
      <c r="I486" s="349"/>
      <c r="J486" s="349"/>
    </row>
    <row r="487" spans="1:22" s="319" customFormat="1" ht="12.75" customHeight="1" x14ac:dyDescent="0.3">
      <c r="A487" s="326"/>
      <c r="B487" s="631"/>
      <c r="C487" s="349"/>
      <c r="D487" s="349"/>
      <c r="E487" s="349"/>
      <c r="F487" s="349"/>
      <c r="G487" s="349"/>
      <c r="H487" s="349"/>
      <c r="I487" s="349"/>
      <c r="J487" s="349"/>
    </row>
    <row r="488" spans="1:22" s="319" customFormat="1" ht="12.75" customHeight="1" x14ac:dyDescent="0.3">
      <c r="A488" s="326"/>
      <c r="B488" s="631"/>
      <c r="C488" s="349"/>
      <c r="D488" s="349"/>
      <c r="E488" s="349"/>
      <c r="F488" s="349"/>
      <c r="G488" s="349"/>
      <c r="H488" s="349"/>
      <c r="I488" s="349"/>
      <c r="J488" s="349"/>
    </row>
    <row r="489" spans="1:22" s="319" customFormat="1" ht="12.75" customHeight="1" x14ac:dyDescent="0.3">
      <c r="A489" s="326"/>
      <c r="B489" s="631"/>
      <c r="C489" s="349"/>
      <c r="D489" s="349"/>
      <c r="E489" s="349"/>
      <c r="F489" s="349"/>
      <c r="G489" s="349"/>
      <c r="H489" s="349"/>
      <c r="I489" s="349"/>
      <c r="J489" s="349"/>
    </row>
    <row r="490" spans="1:22" s="319" customFormat="1" ht="12.75" customHeight="1" x14ac:dyDescent="0.3">
      <c r="A490" s="326"/>
      <c r="B490" s="631"/>
      <c r="C490" s="349"/>
      <c r="D490" s="349"/>
      <c r="E490" s="349"/>
      <c r="F490" s="349"/>
      <c r="G490" s="349"/>
      <c r="H490" s="349"/>
      <c r="I490" s="349"/>
      <c r="J490" s="349"/>
    </row>
    <row r="491" spans="1:22" s="319" customFormat="1" ht="12.75" customHeight="1" x14ac:dyDescent="0.3">
      <c r="A491" s="326"/>
      <c r="B491" s="631"/>
      <c r="C491" s="349"/>
      <c r="D491" s="349"/>
      <c r="E491" s="349"/>
      <c r="F491" s="349"/>
      <c r="G491" s="349"/>
      <c r="H491" s="349"/>
      <c r="I491" s="349"/>
      <c r="J491" s="349"/>
    </row>
    <row r="492" spans="1:22" s="319" customFormat="1" ht="12.75" customHeight="1" x14ac:dyDescent="0.3">
      <c r="A492" s="326"/>
      <c r="B492" s="631"/>
      <c r="C492" s="349"/>
      <c r="D492" s="349"/>
      <c r="E492" s="349"/>
      <c r="F492" s="349"/>
      <c r="G492" s="349"/>
      <c r="H492" s="349"/>
      <c r="I492" s="349"/>
      <c r="J492" s="349"/>
    </row>
    <row r="493" spans="1:22" ht="14" x14ac:dyDescent="0.3">
      <c r="B493" s="476">
        <v>9.4</v>
      </c>
      <c r="C493" s="985" t="s">
        <v>710</v>
      </c>
      <c r="D493" s="985"/>
      <c r="E493" s="985"/>
      <c r="F493" s="985"/>
      <c r="G493" s="985"/>
      <c r="H493" s="985"/>
      <c r="I493" s="985"/>
      <c r="J493" s="985"/>
      <c r="K493" s="985"/>
      <c r="L493" s="399"/>
      <c r="S493" s="319"/>
      <c r="T493" s="319"/>
      <c r="U493" s="319"/>
      <c r="V493" s="319"/>
    </row>
    <row r="494" spans="1:22" s="414" customFormat="1" ht="30" customHeight="1" x14ac:dyDescent="0.25">
      <c r="B494" s="575"/>
      <c r="C494" s="801" t="s">
        <v>1184</v>
      </c>
      <c r="D494" s="1025"/>
      <c r="E494" s="1025"/>
      <c r="F494" s="1025"/>
      <c r="G494" s="1025"/>
      <c r="H494" s="1025"/>
      <c r="I494" s="1025"/>
      <c r="J494" s="1025"/>
      <c r="K494" s="1025"/>
      <c r="L494" s="350"/>
      <c r="M494" s="350"/>
      <c r="N494" s="416"/>
      <c r="O494" s="412"/>
      <c r="P494" s="412"/>
      <c r="Q494" s="412"/>
      <c r="R494" s="412"/>
      <c r="S494" s="412"/>
      <c r="T494" s="412"/>
      <c r="U494" s="412"/>
      <c r="V494" s="412"/>
    </row>
    <row r="495" spans="1:22" ht="12.75" customHeight="1" x14ac:dyDescent="0.3">
      <c r="C495" s="498"/>
      <c r="D495" s="349"/>
      <c r="L495" s="330"/>
      <c r="M495" s="330"/>
      <c r="N495" s="267"/>
      <c r="S495" s="319"/>
      <c r="T495" s="319"/>
      <c r="U495" s="319"/>
      <c r="V495" s="319"/>
    </row>
    <row r="496" spans="1:22" ht="15" customHeight="1" x14ac:dyDescent="0.3">
      <c r="B496" s="476" t="s">
        <v>403</v>
      </c>
      <c r="C496" s="1048" t="s">
        <v>1211</v>
      </c>
      <c r="D496" s="1049"/>
      <c r="E496" s="1049"/>
      <c r="F496" s="1049"/>
      <c r="G496" s="1051" t="s">
        <v>1212</v>
      </c>
      <c r="H496" s="1052"/>
      <c r="I496" s="1052"/>
      <c r="J496" s="1052"/>
      <c r="K496" s="1052"/>
      <c r="L496" s="350"/>
      <c r="M496" s="267"/>
      <c r="S496" s="319"/>
      <c r="T496" s="319"/>
      <c r="U496" s="319"/>
      <c r="V496" s="319"/>
    </row>
    <row r="497" spans="1:23" s="414" customFormat="1" ht="115" customHeight="1" x14ac:dyDescent="0.25">
      <c r="B497" s="575"/>
      <c r="C497" s="1029" t="s">
        <v>1213</v>
      </c>
      <c r="D497" s="1029"/>
      <c r="E497" s="1029"/>
      <c r="F497" s="1029"/>
      <c r="G497" s="1029" t="s">
        <v>1214</v>
      </c>
      <c r="H497" s="1029"/>
      <c r="I497" s="1029"/>
      <c r="J497" s="1029"/>
      <c r="K497" s="1029"/>
      <c r="L497" s="350"/>
      <c r="M497" s="416"/>
      <c r="N497" s="408"/>
      <c r="O497" s="408"/>
      <c r="P497" s="408"/>
      <c r="Q497" s="408"/>
      <c r="R497" s="408"/>
      <c r="S497" s="408"/>
      <c r="T497" s="408"/>
      <c r="U497" s="408"/>
      <c r="V497" s="408"/>
    </row>
    <row r="498" spans="1:23" ht="12.75" customHeight="1" x14ac:dyDescent="0.3">
      <c r="C498" s="327"/>
      <c r="D498" s="327"/>
      <c r="E498" s="327"/>
      <c r="F498" s="351"/>
      <c r="G498" s="126"/>
      <c r="H498" s="126"/>
      <c r="S498" s="319"/>
      <c r="T498" s="319"/>
      <c r="U498" s="319"/>
      <c r="V498" s="319"/>
    </row>
    <row r="499" spans="1:23" ht="26.25" customHeight="1" x14ac:dyDescent="0.3">
      <c r="C499" s="1029" t="s">
        <v>1227</v>
      </c>
      <c r="D499" s="1029"/>
      <c r="E499" s="1029"/>
      <c r="F499" s="1029"/>
      <c r="G499" s="1029"/>
      <c r="H499" s="1029"/>
      <c r="I499" s="1029"/>
      <c r="J499" s="1029"/>
      <c r="K499" s="1029"/>
      <c r="L499" s="352"/>
      <c r="S499" s="319"/>
      <c r="T499" s="319"/>
      <c r="U499" s="319"/>
      <c r="V499" s="319"/>
    </row>
    <row r="500" spans="1:23" ht="12.75" customHeight="1" x14ac:dyDescent="0.3">
      <c r="B500" s="586"/>
      <c r="C500" s="587"/>
      <c r="D500" s="587"/>
      <c r="E500" s="587"/>
      <c r="F500" s="587"/>
      <c r="G500" s="587"/>
      <c r="H500" s="587"/>
      <c r="I500" s="587"/>
      <c r="J500" s="587"/>
      <c r="K500" s="587"/>
      <c r="L500" s="352"/>
      <c r="S500" s="319"/>
      <c r="T500" s="319"/>
      <c r="U500" s="319"/>
      <c r="V500" s="319"/>
    </row>
    <row r="501" spans="1:23" s="514" customFormat="1" ht="15" customHeight="1" x14ac:dyDescent="0.25">
      <c r="A501" s="654"/>
      <c r="B501" s="676"/>
      <c r="C501" s="977" t="s">
        <v>1202</v>
      </c>
      <c r="D501" s="977"/>
      <c r="E501" s="977"/>
      <c r="F501" s="977"/>
      <c r="G501" s="977" t="s">
        <v>1203</v>
      </c>
      <c r="H501" s="977"/>
      <c r="I501" s="977"/>
      <c r="J501" s="977"/>
      <c r="K501" s="977"/>
      <c r="N501" s="412"/>
    </row>
    <row r="502" spans="1:23" s="514" customFormat="1" ht="15" customHeight="1" x14ac:dyDescent="0.25">
      <c r="A502" s="654"/>
      <c r="B502" s="698"/>
      <c r="C502" s="693"/>
      <c r="D502" s="693"/>
      <c r="E502" s="693"/>
      <c r="F502" s="693"/>
      <c r="G502" s="693"/>
      <c r="H502" s="693"/>
      <c r="I502" s="693"/>
      <c r="J502" s="693"/>
      <c r="K502" s="693"/>
      <c r="N502" s="412"/>
    </row>
    <row r="503" spans="1:23" s="126" customFormat="1" ht="12.75" customHeight="1" x14ac:dyDescent="0.3">
      <c r="A503" s="591"/>
      <c r="B503" s="592"/>
      <c r="C503" s="593"/>
      <c r="D503" s="593"/>
      <c r="E503" s="593"/>
      <c r="F503" s="593"/>
      <c r="G503" s="593"/>
      <c r="H503" s="593"/>
      <c r="I503" s="593"/>
      <c r="J503" s="593"/>
      <c r="K503" s="593"/>
    </row>
    <row r="504" spans="1:23" ht="12.75" hidden="1" customHeight="1" x14ac:dyDescent="0.3">
      <c r="B504" s="586"/>
      <c r="C504" s="588"/>
      <c r="D504" s="588"/>
      <c r="E504" s="588"/>
      <c r="F504" s="351"/>
      <c r="G504" s="126"/>
      <c r="H504" s="126"/>
      <c r="S504" s="319"/>
      <c r="T504" s="319"/>
      <c r="U504" s="319"/>
      <c r="V504" s="319"/>
    </row>
    <row r="505" spans="1:23" ht="14" x14ac:dyDescent="0.3">
      <c r="B505" s="476" t="s">
        <v>404</v>
      </c>
      <c r="C505" s="1045" t="s">
        <v>1215</v>
      </c>
      <c r="D505" s="1046"/>
      <c r="E505" s="1046"/>
      <c r="F505" s="1046"/>
      <c r="G505" s="1050" t="s">
        <v>1216</v>
      </c>
      <c r="H505" s="1050"/>
      <c r="I505" s="1050"/>
      <c r="J505" s="1050"/>
      <c r="K505" s="1050"/>
      <c r="S505" s="319"/>
      <c r="T505" s="319"/>
      <c r="U505" s="319"/>
      <c r="V505" s="319"/>
    </row>
    <row r="506" spans="1:23" s="354" customFormat="1" ht="55" customHeight="1" x14ac:dyDescent="0.25">
      <c r="B506" s="575"/>
      <c r="C506" s="766" t="s">
        <v>1185</v>
      </c>
      <c r="D506" s="766"/>
      <c r="E506" s="766"/>
      <c r="F506" s="766"/>
      <c r="G506" s="766" t="s">
        <v>711</v>
      </c>
      <c r="H506" s="766"/>
      <c r="I506" s="766"/>
      <c r="J506" s="766"/>
      <c r="K506" s="766"/>
      <c r="L506" s="353"/>
      <c r="M506" s="353"/>
      <c r="N506" s="353"/>
      <c r="O506" s="353"/>
      <c r="P506" s="353"/>
      <c r="Q506" s="353"/>
      <c r="R506" s="353"/>
      <c r="S506" s="353"/>
      <c r="T506" s="353"/>
      <c r="U506" s="353"/>
      <c r="V506" s="353"/>
    </row>
    <row r="507" spans="1:23" s="354" customFormat="1" ht="42" customHeight="1" x14ac:dyDescent="0.25">
      <c r="B507" s="575"/>
      <c r="C507" s="766" t="s">
        <v>713</v>
      </c>
      <c r="D507" s="766"/>
      <c r="E507" s="766"/>
      <c r="F507" s="766"/>
      <c r="G507" s="766"/>
      <c r="H507" s="766"/>
      <c r="I507" s="766"/>
      <c r="J507" s="766"/>
      <c r="K507" s="766"/>
      <c r="L507" s="353"/>
      <c r="M507" s="353"/>
      <c r="N507" s="353"/>
      <c r="O507" s="353"/>
      <c r="P507" s="353"/>
      <c r="Q507" s="353"/>
      <c r="R507" s="353"/>
      <c r="S507" s="353"/>
      <c r="T507" s="353"/>
      <c r="U507" s="353"/>
      <c r="V507" s="353"/>
    </row>
    <row r="508" spans="1:23" s="354" customFormat="1" ht="30" customHeight="1" x14ac:dyDescent="0.25">
      <c r="B508" s="575"/>
      <c r="C508" s="1029" t="s">
        <v>714</v>
      </c>
      <c r="D508" s="1029"/>
      <c r="E508" s="1029"/>
      <c r="F508" s="1029"/>
      <c r="G508" s="766"/>
      <c r="H508" s="766"/>
      <c r="I508" s="766"/>
      <c r="J508" s="766"/>
      <c r="K508" s="766"/>
      <c r="L508" s="353"/>
      <c r="M508" s="353"/>
      <c r="N508" s="353"/>
      <c r="O508" s="353"/>
      <c r="P508" s="353"/>
      <c r="Q508" s="353"/>
      <c r="R508" s="353"/>
      <c r="S508" s="353"/>
      <c r="T508" s="353"/>
      <c r="U508" s="353"/>
      <c r="V508" s="353"/>
    </row>
    <row r="509" spans="1:23" s="354" customFormat="1" ht="12.75" customHeight="1" x14ac:dyDescent="0.25">
      <c r="B509" s="575"/>
      <c r="C509" s="1029" t="s">
        <v>1092</v>
      </c>
      <c r="D509" s="1029"/>
      <c r="E509" s="1029"/>
      <c r="F509" s="1029"/>
      <c r="G509" s="766"/>
      <c r="H509" s="766"/>
      <c r="I509" s="766"/>
      <c r="J509" s="766"/>
      <c r="K509" s="766"/>
      <c r="L509" s="353"/>
      <c r="M509" s="353"/>
      <c r="N509" s="353"/>
      <c r="O509" s="353"/>
      <c r="P509" s="353"/>
      <c r="Q509" s="353"/>
      <c r="R509" s="353"/>
      <c r="S509" s="353"/>
      <c r="T509" s="353"/>
      <c r="U509" s="353"/>
      <c r="V509" s="353"/>
    </row>
    <row r="510" spans="1:23" s="354" customFormat="1" ht="12.75" customHeight="1" x14ac:dyDescent="0.25">
      <c r="B510" s="629"/>
      <c r="C510" s="651"/>
      <c r="D510" s="651"/>
      <c r="E510" s="651"/>
      <c r="F510" s="651"/>
      <c r="G510" s="621"/>
      <c r="H510" s="621"/>
      <c r="I510" s="621"/>
      <c r="J510" s="621"/>
      <c r="K510" s="621"/>
      <c r="L510" s="627"/>
      <c r="M510" s="627"/>
      <c r="N510" s="627"/>
      <c r="O510" s="627"/>
      <c r="P510" s="627"/>
      <c r="Q510" s="627"/>
      <c r="R510" s="627"/>
      <c r="S510" s="627"/>
      <c r="T510" s="627"/>
      <c r="U510" s="627"/>
      <c r="V510" s="627"/>
    </row>
    <row r="511" spans="1:23" ht="12.75" customHeight="1" x14ac:dyDescent="0.3">
      <c r="C511" s="652"/>
      <c r="D511" s="652"/>
      <c r="E511" s="652"/>
      <c r="F511" s="652"/>
      <c r="G511" s="652"/>
      <c r="H511" s="652"/>
      <c r="I511" s="652"/>
      <c r="J511" s="652"/>
      <c r="K511" s="652"/>
      <c r="L511" s="27"/>
      <c r="S511" s="319"/>
      <c r="T511" s="319"/>
      <c r="U511" s="319"/>
      <c r="V511" s="319"/>
      <c r="W511" s="319"/>
    </row>
    <row r="512" spans="1:23" ht="15" customHeight="1" x14ac:dyDescent="0.3">
      <c r="B512" s="464">
        <v>9.9</v>
      </c>
      <c r="C512" s="975" t="s">
        <v>701</v>
      </c>
      <c r="D512" s="975"/>
      <c r="E512" s="975"/>
      <c r="F512" s="975"/>
      <c r="G512" s="975"/>
      <c r="H512" s="975"/>
      <c r="I512" s="975"/>
      <c r="J512" s="975"/>
      <c r="K512" s="975"/>
      <c r="S512" s="319"/>
      <c r="T512" s="319"/>
      <c r="U512" s="319"/>
      <c r="V512" s="319"/>
    </row>
    <row r="513" spans="1:23" s="414" customFormat="1" ht="30" customHeight="1" x14ac:dyDescent="0.25">
      <c r="B513" s="575"/>
      <c r="C513" s="766" t="s">
        <v>712</v>
      </c>
      <c r="D513" s="766"/>
      <c r="E513" s="766"/>
      <c r="F513" s="766"/>
      <c r="G513" s="766"/>
      <c r="H513" s="766"/>
      <c r="I513" s="766"/>
      <c r="J513" s="766"/>
      <c r="K513" s="766"/>
      <c r="L513" s="412"/>
      <c r="M513" s="412"/>
      <c r="N513" s="412"/>
      <c r="O513" s="412"/>
      <c r="P513" s="412"/>
      <c r="Q513" s="412"/>
      <c r="R513" s="412"/>
      <c r="S513" s="412"/>
      <c r="T513" s="412"/>
      <c r="U513" s="412"/>
      <c r="V513" s="412"/>
    </row>
    <row r="514" spans="1:23" ht="12.75" customHeight="1" x14ac:dyDescent="0.35">
      <c r="B514" s="476"/>
      <c r="C514" s="325"/>
      <c r="D514" s="325"/>
      <c r="E514" s="325"/>
      <c r="S514" s="319"/>
      <c r="T514" s="319"/>
      <c r="U514" s="319"/>
      <c r="V514" s="319"/>
      <c r="W514" s="319"/>
    </row>
    <row r="515" spans="1:23" s="343" customFormat="1" ht="23.15" customHeight="1" x14ac:dyDescent="0.25">
      <c r="B515" s="466" t="s">
        <v>405</v>
      </c>
      <c r="C515" s="971" t="s">
        <v>1186</v>
      </c>
      <c r="D515" s="972"/>
      <c r="E515" s="972"/>
      <c r="F515" s="972"/>
      <c r="G515" s="972"/>
      <c r="H515" s="972"/>
      <c r="I515" s="972"/>
      <c r="J515" s="972"/>
      <c r="K515" s="972"/>
      <c r="L515" s="344"/>
      <c r="M515" s="344"/>
      <c r="N515" s="344"/>
      <c r="O515" s="344"/>
      <c r="P515" s="344"/>
      <c r="Q515" s="344"/>
      <c r="R515" s="344"/>
      <c r="S515" s="344"/>
      <c r="T515" s="344"/>
      <c r="U515" s="344"/>
      <c r="V515" s="344"/>
      <c r="W515" s="344"/>
    </row>
    <row r="516" spans="1:23" ht="12.75" customHeight="1" x14ac:dyDescent="0.3">
      <c r="S516" s="319"/>
      <c r="T516" s="319"/>
      <c r="U516" s="319"/>
      <c r="V516" s="319"/>
      <c r="W516" s="319"/>
    </row>
    <row r="517" spans="1:23" ht="15" customHeight="1" x14ac:dyDescent="0.3">
      <c r="A517" s="324"/>
      <c r="C517" s="1026" t="s">
        <v>715</v>
      </c>
      <c r="D517" s="1026"/>
      <c r="E517" s="1026"/>
      <c r="F517" s="1026"/>
      <c r="G517" s="1026"/>
      <c r="H517" s="1026"/>
      <c r="I517" s="1026"/>
      <c r="J517" s="1026"/>
      <c r="K517" s="1026"/>
      <c r="L517" s="27"/>
      <c r="S517" s="319"/>
      <c r="T517" s="319"/>
      <c r="U517" s="319"/>
      <c r="V517" s="319"/>
      <c r="W517" s="319"/>
    </row>
    <row r="518" spans="1:23" ht="42" customHeight="1" x14ac:dyDescent="0.3">
      <c r="A518" s="324"/>
      <c r="C518" s="766" t="s">
        <v>1095</v>
      </c>
      <c r="D518" s="1047"/>
      <c r="E518" s="1047"/>
      <c r="F518" s="1047"/>
      <c r="G518" s="1047"/>
      <c r="H518" s="1047"/>
      <c r="I518" s="1047"/>
      <c r="J518" s="1047"/>
      <c r="K518" s="1047"/>
      <c r="L518" s="27"/>
      <c r="S518" s="319"/>
      <c r="T518" s="319"/>
      <c r="U518" s="319"/>
      <c r="V518" s="319"/>
      <c r="W518" s="319"/>
    </row>
    <row r="519" spans="1:23" ht="14" x14ac:dyDescent="0.3">
      <c r="A519" s="324"/>
      <c r="C519" s="654"/>
      <c r="D519" s="654"/>
      <c r="E519" s="654"/>
      <c r="F519" s="654"/>
      <c r="G519" s="654"/>
      <c r="H519" s="654"/>
      <c r="I519" s="654"/>
      <c r="J519" s="654"/>
      <c r="K519" s="654"/>
      <c r="L519" s="27"/>
      <c r="S519" s="319"/>
      <c r="T519" s="319"/>
      <c r="U519" s="319"/>
      <c r="V519" s="319"/>
      <c r="W519" s="319"/>
    </row>
    <row r="520" spans="1:23" ht="14" x14ac:dyDescent="0.3">
      <c r="A520" s="324"/>
      <c r="C520" s="646"/>
      <c r="D520" s="646"/>
      <c r="E520" s="646"/>
      <c r="F520" s="646"/>
      <c r="G520" s="646"/>
      <c r="H520" s="646"/>
      <c r="I520" s="646"/>
      <c r="J520" s="646"/>
      <c r="K520" s="646"/>
      <c r="L520" s="27"/>
      <c r="S520" s="319"/>
      <c r="T520" s="319"/>
      <c r="U520" s="319"/>
      <c r="V520" s="319"/>
      <c r="W520" s="319"/>
    </row>
    <row r="521" spans="1:23" ht="14" x14ac:dyDescent="0.3">
      <c r="A521" s="324"/>
      <c r="C521" s="652"/>
      <c r="D521" s="652"/>
      <c r="E521" s="652"/>
      <c r="F521" s="652"/>
      <c r="G521" s="652"/>
      <c r="H521" s="27"/>
      <c r="I521" s="324"/>
      <c r="J521" s="324"/>
      <c r="K521" s="27"/>
      <c r="L521" s="27"/>
      <c r="S521" s="319"/>
      <c r="T521" s="319"/>
      <c r="U521" s="319"/>
      <c r="V521" s="319"/>
      <c r="W521" s="319"/>
    </row>
    <row r="522" spans="1:23" ht="14" x14ac:dyDescent="0.3">
      <c r="A522" s="324"/>
      <c r="C522" s="652"/>
      <c r="D522" s="652"/>
      <c r="E522" s="652"/>
      <c r="F522" s="652"/>
      <c r="G522" s="652"/>
      <c r="H522" s="27"/>
      <c r="I522" s="324"/>
      <c r="J522" s="324"/>
      <c r="K522" s="330"/>
      <c r="L522" s="330"/>
      <c r="M522" s="330"/>
      <c r="O522" s="330"/>
      <c r="P522" s="330"/>
      <c r="Q522" s="330"/>
      <c r="S522" s="330"/>
      <c r="T522" s="319"/>
      <c r="U522" s="319"/>
      <c r="V522" s="319"/>
      <c r="W522" s="319"/>
    </row>
    <row r="523" spans="1:23" ht="14" x14ac:dyDescent="0.3">
      <c r="A523" s="324"/>
      <c r="C523" s="652"/>
      <c r="D523" s="652"/>
      <c r="E523" s="652"/>
      <c r="F523" s="652"/>
      <c r="G523" s="652"/>
      <c r="H523" s="27"/>
      <c r="I523" s="324"/>
      <c r="J523" s="324"/>
      <c r="K523" s="330"/>
      <c r="L523" s="330"/>
      <c r="M523" s="330"/>
      <c r="N523" s="330"/>
      <c r="O523" s="330"/>
      <c r="P523" s="330"/>
      <c r="Q523" s="330"/>
      <c r="S523" s="330"/>
      <c r="T523" s="319"/>
      <c r="U523" s="319"/>
      <c r="V523" s="319"/>
      <c r="W523" s="319"/>
    </row>
    <row r="524" spans="1:23" ht="14" x14ac:dyDescent="0.3">
      <c r="A524" s="324"/>
      <c r="C524" s="652"/>
      <c r="D524" s="652"/>
      <c r="E524" s="652"/>
      <c r="F524" s="652"/>
      <c r="G524" s="652"/>
      <c r="H524" s="27"/>
      <c r="I524" s="324"/>
      <c r="J524" s="324"/>
      <c r="S524" s="319"/>
      <c r="T524" s="319"/>
      <c r="U524" s="319"/>
      <c r="V524" s="319"/>
      <c r="W524" s="319"/>
    </row>
    <row r="525" spans="1:23" x14ac:dyDescent="0.3">
      <c r="A525" s="324"/>
      <c r="C525" s="652"/>
      <c r="D525" s="652"/>
      <c r="E525" s="652"/>
      <c r="F525" s="652"/>
      <c r="G525" s="652"/>
      <c r="H525" s="324"/>
      <c r="I525" s="324"/>
      <c r="J525" s="324"/>
      <c r="S525" s="319"/>
      <c r="T525" s="319"/>
      <c r="U525" s="319"/>
      <c r="V525" s="319"/>
      <c r="W525" s="319"/>
    </row>
    <row r="526" spans="1:23" x14ac:dyDescent="0.3">
      <c r="A526" s="324"/>
      <c r="C526" s="652"/>
      <c r="D526" s="652"/>
      <c r="E526" s="652"/>
      <c r="F526" s="652"/>
      <c r="G526" s="652"/>
      <c r="H526" s="349"/>
      <c r="I526" s="1006" t="s">
        <v>1068</v>
      </c>
      <c r="J526" s="1006"/>
      <c r="K526" s="1006"/>
      <c r="S526" s="319"/>
      <c r="T526" s="319"/>
      <c r="U526" s="319"/>
      <c r="V526" s="319"/>
      <c r="W526" s="319"/>
    </row>
    <row r="527" spans="1:23" x14ac:dyDescent="0.3">
      <c r="A527" s="324"/>
      <c r="C527" s="652"/>
      <c r="D527" s="652"/>
      <c r="E527" s="652"/>
      <c r="F527" s="652"/>
      <c r="G527" s="652"/>
      <c r="H527" s="324"/>
      <c r="I527" s="415"/>
      <c r="J527" s="415"/>
      <c r="K527" s="626"/>
      <c r="S527" s="319"/>
      <c r="T527" s="319"/>
      <c r="U527" s="319"/>
      <c r="V527" s="319"/>
      <c r="W527" s="319"/>
    </row>
    <row r="528" spans="1:23" ht="14" x14ac:dyDescent="0.3">
      <c r="A528" s="324"/>
      <c r="C528" s="652"/>
      <c r="D528" s="652"/>
      <c r="E528" s="652"/>
      <c r="F528" s="652"/>
      <c r="G528" s="652"/>
      <c r="H528" s="27"/>
      <c r="I528" s="626"/>
      <c r="J528" s="415"/>
      <c r="K528" s="626"/>
      <c r="S528" s="319"/>
      <c r="T528" s="319"/>
      <c r="U528" s="319"/>
      <c r="V528" s="319"/>
      <c r="W528" s="319"/>
    </row>
    <row r="529" spans="1:23" x14ac:dyDescent="0.3">
      <c r="A529" s="324"/>
      <c r="C529" s="652"/>
      <c r="D529" s="652"/>
      <c r="E529" s="652"/>
      <c r="F529" s="652"/>
      <c r="G529" s="652"/>
      <c r="H529" s="349"/>
      <c r="I529" s="1006" t="s">
        <v>1069</v>
      </c>
      <c r="J529" s="1006"/>
      <c r="K529" s="1006"/>
      <c r="S529" s="319"/>
      <c r="T529" s="319"/>
      <c r="U529" s="319"/>
      <c r="V529" s="319"/>
      <c r="W529" s="319"/>
    </row>
    <row r="530" spans="1:23" x14ac:dyDescent="0.3">
      <c r="A530" s="324"/>
      <c r="C530" s="652"/>
      <c r="D530" s="652"/>
      <c r="E530" s="652"/>
      <c r="F530" s="652"/>
      <c r="G530" s="652"/>
      <c r="H530" s="324"/>
      <c r="I530" s="415"/>
      <c r="J530" s="415"/>
      <c r="K530" s="626"/>
      <c r="S530" s="319"/>
      <c r="T530" s="319"/>
      <c r="U530" s="319"/>
      <c r="V530" s="319"/>
      <c r="W530" s="319"/>
    </row>
    <row r="531" spans="1:23" x14ac:dyDescent="0.3">
      <c r="A531" s="324"/>
      <c r="C531" s="652"/>
      <c r="D531" s="652"/>
      <c r="E531" s="652"/>
      <c r="F531" s="652"/>
      <c r="G531" s="652"/>
      <c r="H531" s="324"/>
      <c r="I531" s="415"/>
      <c r="J531" s="415"/>
      <c r="K531" s="626"/>
      <c r="S531" s="319"/>
      <c r="T531" s="319"/>
      <c r="U531" s="319"/>
      <c r="V531" s="319"/>
      <c r="W531" s="319"/>
    </row>
    <row r="532" spans="1:23" ht="12.75" customHeight="1" x14ac:dyDescent="0.3">
      <c r="A532" s="324"/>
      <c r="C532" s="652"/>
      <c r="D532" s="652"/>
      <c r="E532" s="652"/>
      <c r="F532" s="652"/>
      <c r="G532" s="652"/>
      <c r="H532" s="600"/>
      <c r="I532" s="600"/>
      <c r="J532" s="600"/>
      <c r="K532" s="600"/>
      <c r="S532" s="319"/>
      <c r="T532" s="319"/>
      <c r="U532" s="319"/>
      <c r="V532" s="319"/>
      <c r="W532" s="319"/>
    </row>
    <row r="533" spans="1:23" x14ac:dyDescent="0.3">
      <c r="A533" s="324"/>
      <c r="C533" s="652"/>
      <c r="D533" s="652"/>
      <c r="E533" s="652"/>
      <c r="F533" s="652"/>
      <c r="G533" s="652"/>
      <c r="H533" s="600"/>
      <c r="I533" s="801" t="s">
        <v>1070</v>
      </c>
      <c r="J533" s="801"/>
      <c r="K533" s="801"/>
      <c r="S533" s="319"/>
      <c r="T533" s="319"/>
      <c r="U533" s="319"/>
      <c r="V533" s="319"/>
      <c r="W533" s="319"/>
    </row>
    <row r="534" spans="1:23" ht="14" x14ac:dyDescent="0.3">
      <c r="A534" s="324"/>
      <c r="C534" s="652"/>
      <c r="D534" s="652"/>
      <c r="E534" s="652"/>
      <c r="F534" s="652"/>
      <c r="G534" s="652"/>
      <c r="H534" s="27"/>
      <c r="I534" s="801"/>
      <c r="J534" s="801"/>
      <c r="K534" s="801"/>
      <c r="S534" s="319"/>
      <c r="T534" s="319"/>
      <c r="U534" s="319"/>
      <c r="V534" s="319"/>
      <c r="W534" s="319"/>
    </row>
    <row r="535" spans="1:23" ht="14" x14ac:dyDescent="0.3">
      <c r="A535" s="324"/>
      <c r="C535" s="652"/>
      <c r="D535" s="652"/>
      <c r="E535" s="652"/>
      <c r="F535" s="652"/>
      <c r="G535" s="652"/>
      <c r="H535" s="27"/>
      <c r="I535" s="801"/>
      <c r="J535" s="801"/>
      <c r="K535" s="801"/>
      <c r="S535" s="319"/>
      <c r="T535" s="319"/>
      <c r="U535" s="319"/>
      <c r="V535" s="319"/>
      <c r="W535" s="319"/>
    </row>
    <row r="536" spans="1:23" ht="14" x14ac:dyDescent="0.3">
      <c r="A536" s="324"/>
      <c r="B536" s="476"/>
      <c r="C536" s="652"/>
      <c r="D536" s="652"/>
      <c r="E536" s="652"/>
      <c r="F536" s="652"/>
      <c r="G536" s="652"/>
      <c r="H536" s="27"/>
      <c r="I536" s="324"/>
      <c r="J536" s="324"/>
      <c r="K536" s="27"/>
      <c r="L536" s="27"/>
      <c r="S536" s="319"/>
      <c r="T536" s="319"/>
      <c r="U536" s="319"/>
      <c r="V536" s="319"/>
      <c r="W536" s="319"/>
    </row>
    <row r="537" spans="1:23" s="319" customFormat="1" ht="12.75" customHeight="1" x14ac:dyDescent="0.25">
      <c r="B537" s="477"/>
      <c r="C537" s="652"/>
      <c r="D537" s="652"/>
      <c r="E537" s="652"/>
      <c r="F537" s="652"/>
      <c r="G537" s="652"/>
    </row>
    <row r="538" spans="1:23" s="319" customFormat="1" ht="12.75" customHeight="1" x14ac:dyDescent="0.25">
      <c r="B538" s="477"/>
      <c r="C538" s="652"/>
      <c r="D538" s="652"/>
      <c r="E538" s="652"/>
      <c r="F538" s="652"/>
      <c r="G538" s="652"/>
    </row>
    <row r="539" spans="1:23" ht="12.75" customHeight="1" x14ac:dyDescent="0.3">
      <c r="A539" s="324"/>
      <c r="B539" s="476"/>
      <c r="C539" s="628"/>
      <c r="D539" s="27"/>
      <c r="E539" s="27"/>
      <c r="F539" s="324"/>
      <c r="G539" s="27"/>
      <c r="H539" s="27"/>
      <c r="I539" s="324"/>
      <c r="J539" s="324"/>
      <c r="K539" s="27"/>
      <c r="L539" s="27"/>
      <c r="S539" s="319"/>
      <c r="T539" s="319"/>
      <c r="U539" s="319"/>
      <c r="V539" s="319"/>
      <c r="W539" s="319"/>
    </row>
    <row r="540" spans="1:23" ht="12.75" customHeight="1" x14ac:dyDescent="0.3">
      <c r="A540" s="324"/>
      <c r="B540" s="476"/>
      <c r="C540" s="551"/>
      <c r="D540" s="27"/>
      <c r="E540" s="27"/>
      <c r="F540" s="324"/>
      <c r="G540" s="27"/>
      <c r="H540" s="27"/>
      <c r="I540" s="324"/>
      <c r="J540" s="324"/>
      <c r="K540" s="27"/>
      <c r="L540" s="27"/>
      <c r="S540" s="319"/>
      <c r="T540" s="319"/>
      <c r="U540" s="319"/>
      <c r="V540" s="319"/>
      <c r="W540" s="319"/>
    </row>
    <row r="541" spans="1:23" ht="15" customHeight="1" x14ac:dyDescent="0.3">
      <c r="A541" s="324"/>
      <c r="B541" s="464">
        <v>10.1</v>
      </c>
      <c r="C541" s="976" t="s">
        <v>1103</v>
      </c>
      <c r="D541" s="975"/>
      <c r="E541" s="975"/>
      <c r="F541" s="975"/>
      <c r="G541" s="975"/>
      <c r="H541" s="975"/>
      <c r="I541" s="975"/>
      <c r="J541" s="975"/>
      <c r="K541" s="975"/>
      <c r="L541" s="27"/>
      <c r="S541" s="319"/>
      <c r="T541" s="319"/>
      <c r="U541" s="319"/>
      <c r="V541" s="319"/>
      <c r="W541" s="319"/>
    </row>
    <row r="542" spans="1:23" s="414" customFormat="1" ht="56.15" customHeight="1" x14ac:dyDescent="0.25">
      <c r="B542" s="420"/>
      <c r="C542" s="766" t="s">
        <v>1105</v>
      </c>
      <c r="D542" s="766"/>
      <c r="E542" s="766"/>
      <c r="F542" s="766"/>
      <c r="G542" s="766"/>
      <c r="H542" s="766"/>
      <c r="I542" s="766"/>
      <c r="J542" s="766"/>
      <c r="K542" s="766"/>
      <c r="L542" s="412"/>
      <c r="M542" s="412"/>
      <c r="N542" s="412"/>
      <c r="O542" s="412"/>
      <c r="P542" s="412"/>
      <c r="Q542" s="412"/>
      <c r="R542" s="412"/>
      <c r="S542" s="412"/>
      <c r="T542" s="412"/>
      <c r="U542" s="412"/>
      <c r="V542" s="412"/>
      <c r="W542" s="412"/>
    </row>
    <row r="543" spans="1:23" ht="12.75" customHeight="1" x14ac:dyDescent="0.3">
      <c r="A543" s="324"/>
      <c r="B543" s="476"/>
      <c r="C543" s="489"/>
      <c r="D543" s="419"/>
      <c r="E543" s="419"/>
      <c r="F543" s="414"/>
      <c r="G543" s="419"/>
      <c r="H543" s="419"/>
      <c r="I543" s="414"/>
      <c r="J543" s="414"/>
      <c r="K543" s="419"/>
      <c r="L543" s="27"/>
      <c r="S543" s="319"/>
      <c r="T543" s="319"/>
      <c r="U543" s="319"/>
      <c r="V543" s="319"/>
      <c r="W543" s="319"/>
    </row>
    <row r="544" spans="1:23" ht="15" customHeight="1" x14ac:dyDescent="0.3">
      <c r="A544" s="324"/>
      <c r="B544" s="464">
        <v>10.199999999999999</v>
      </c>
      <c r="C544" s="976" t="s">
        <v>1187</v>
      </c>
      <c r="D544" s="975"/>
      <c r="E544" s="975"/>
      <c r="F544" s="975"/>
      <c r="G544" s="975"/>
      <c r="H544" s="975"/>
      <c r="I544" s="975"/>
      <c r="J544" s="975"/>
      <c r="K544" s="975"/>
      <c r="L544" s="27"/>
      <c r="S544" s="319"/>
      <c r="T544" s="319"/>
      <c r="U544" s="319"/>
      <c r="V544" s="319"/>
      <c r="W544" s="319"/>
    </row>
    <row r="545" spans="1:23" s="354" customFormat="1" ht="85" customHeight="1" x14ac:dyDescent="0.25">
      <c r="B545" s="420"/>
      <c r="C545" s="766" t="s">
        <v>1106</v>
      </c>
      <c r="D545" s="977"/>
      <c r="E545" s="977"/>
      <c r="F545" s="977"/>
      <c r="G545" s="977"/>
      <c r="H545" s="977"/>
      <c r="I545" s="977"/>
      <c r="J545" s="977"/>
      <c r="K545" s="977"/>
      <c r="L545" s="411"/>
      <c r="M545" s="411"/>
      <c r="N545" s="411"/>
      <c r="O545" s="411"/>
      <c r="P545" s="411"/>
      <c r="Q545" s="411"/>
      <c r="R545" s="411"/>
      <c r="S545" s="411"/>
      <c r="T545" s="411"/>
      <c r="U545" s="411"/>
      <c r="V545" s="411"/>
    </row>
    <row r="546" spans="1:23" ht="15" customHeight="1" x14ac:dyDescent="0.3">
      <c r="A546" s="324"/>
      <c r="C546" s="1028" t="s">
        <v>1188</v>
      </c>
      <c r="D546" s="1028"/>
      <c r="E546" s="1028"/>
      <c r="F546" s="1028"/>
      <c r="G546" s="1028"/>
      <c r="H546" s="1028"/>
      <c r="I546" s="1028"/>
      <c r="J546" s="1028"/>
      <c r="K546" s="1028"/>
      <c r="S546" s="319"/>
      <c r="T546" s="319"/>
      <c r="U546" s="319"/>
      <c r="V546" s="319"/>
    </row>
    <row r="547" spans="1:23" ht="15" customHeight="1" x14ac:dyDescent="0.3">
      <c r="A547" s="324"/>
      <c r="C547" s="1028" t="s">
        <v>1100</v>
      </c>
      <c r="D547" s="1028"/>
      <c r="E547" s="1028"/>
      <c r="F547" s="1028"/>
      <c r="G547" s="1028"/>
      <c r="H547" s="1028"/>
      <c r="I547" s="1028"/>
      <c r="J547" s="1028"/>
      <c r="K547" s="1028"/>
      <c r="S547" s="319"/>
      <c r="T547" s="319"/>
      <c r="U547" s="319"/>
      <c r="V547" s="319"/>
    </row>
    <row r="548" spans="1:23" ht="30" customHeight="1" x14ac:dyDescent="0.3">
      <c r="A548" s="324"/>
      <c r="C548" s="1027" t="s">
        <v>1094</v>
      </c>
      <c r="D548" s="1027"/>
      <c r="E548" s="1027"/>
      <c r="F548" s="1027"/>
      <c r="G548" s="1027"/>
      <c r="H548" s="1027"/>
      <c r="I548" s="1027"/>
      <c r="J548" s="1027"/>
      <c r="K548" s="1027"/>
      <c r="S548" s="319"/>
      <c r="T548" s="319"/>
      <c r="U548" s="319"/>
      <c r="V548" s="319"/>
    </row>
    <row r="549" spans="1:23" ht="12.75" customHeight="1" x14ac:dyDescent="0.3">
      <c r="A549" s="324"/>
      <c r="C549" s="490"/>
      <c r="D549" s="513"/>
      <c r="E549" s="513"/>
      <c r="F549" s="513"/>
      <c r="G549" s="513"/>
      <c r="H549" s="513"/>
      <c r="I549" s="514"/>
      <c r="J549" s="514"/>
      <c r="K549" s="513"/>
      <c r="L549" s="27"/>
      <c r="S549" s="319"/>
      <c r="T549" s="319"/>
      <c r="U549" s="319"/>
      <c r="V549" s="319"/>
      <c r="W549" s="319"/>
    </row>
    <row r="550" spans="1:23" ht="15" customHeight="1" x14ac:dyDescent="0.3">
      <c r="A550" s="324"/>
      <c r="B550" s="464">
        <v>10.3</v>
      </c>
      <c r="C550" s="985" t="s">
        <v>716</v>
      </c>
      <c r="D550" s="985"/>
      <c r="E550" s="985"/>
      <c r="F550" s="985"/>
      <c r="G550" s="985"/>
      <c r="H550" s="985"/>
      <c r="I550" s="985"/>
      <c r="J550" s="985"/>
      <c r="K550" s="985"/>
      <c r="L550" s="27"/>
      <c r="S550" s="319"/>
      <c r="T550" s="319"/>
      <c r="U550" s="319"/>
      <c r="V550" s="319"/>
      <c r="W550" s="319"/>
    </row>
    <row r="551" spans="1:23" ht="15" customHeight="1" x14ac:dyDescent="0.3">
      <c r="A551" s="324"/>
      <c r="C551" s="977" t="s">
        <v>1189</v>
      </c>
      <c r="D551" s="977"/>
      <c r="E551" s="977"/>
      <c r="F551" s="977"/>
      <c r="G551" s="977"/>
      <c r="H551" s="977"/>
      <c r="I551" s="977"/>
      <c r="J551" s="977"/>
      <c r="K551" s="977"/>
      <c r="L551" s="27"/>
      <c r="S551" s="319"/>
      <c r="T551" s="319"/>
      <c r="U551" s="319"/>
      <c r="V551" s="319"/>
      <c r="W551" s="319"/>
    </row>
    <row r="552" spans="1:23" ht="12.75" customHeight="1" x14ac:dyDescent="0.3">
      <c r="A552" s="324"/>
      <c r="C552" s="411"/>
      <c r="D552" s="419"/>
      <c r="E552" s="419"/>
      <c r="F552" s="419"/>
      <c r="G552" s="419"/>
      <c r="H552" s="419"/>
      <c r="I552" s="414"/>
      <c r="J552" s="414"/>
      <c r="K552" s="419"/>
      <c r="L552" s="27"/>
      <c r="S552" s="319"/>
      <c r="T552" s="319"/>
      <c r="U552" s="319"/>
      <c r="V552" s="319"/>
      <c r="W552" s="319"/>
    </row>
    <row r="553" spans="1:23" ht="15" customHeight="1" x14ac:dyDescent="0.3">
      <c r="A553" s="324"/>
      <c r="C553" s="975" t="s">
        <v>717</v>
      </c>
      <c r="D553" s="975"/>
      <c r="E553" s="975"/>
      <c r="F553" s="975"/>
      <c r="G553" s="975"/>
      <c r="H553" s="975"/>
      <c r="I553" s="975"/>
      <c r="J553" s="975"/>
      <c r="K553" s="975"/>
      <c r="S553" s="319"/>
      <c r="T553" s="319"/>
      <c r="U553" s="319"/>
      <c r="V553" s="319"/>
      <c r="W553" s="319"/>
    </row>
    <row r="554" spans="1:23" ht="30" customHeight="1" x14ac:dyDescent="0.3">
      <c r="A554" s="324"/>
      <c r="C554" s="801" t="s">
        <v>1190</v>
      </c>
      <c r="D554" s="1025"/>
      <c r="E554" s="1025"/>
      <c r="F554" s="1025"/>
      <c r="G554" s="1025"/>
      <c r="H554" s="1025"/>
      <c r="I554" s="1025"/>
      <c r="J554" s="1025"/>
      <c r="K554" s="1025"/>
      <c r="S554" s="319"/>
      <c r="T554" s="319"/>
      <c r="U554" s="319"/>
      <c r="V554" s="319"/>
      <c r="W554" s="319"/>
    </row>
    <row r="555" spans="1:23" ht="12.75" customHeight="1" x14ac:dyDescent="0.3">
      <c r="A555" s="324"/>
      <c r="C555" s="421"/>
      <c r="D555" s="419"/>
      <c r="E555" s="419"/>
      <c r="F555" s="419"/>
      <c r="G555" s="419"/>
      <c r="H555" s="419"/>
      <c r="I555" s="414"/>
      <c r="J555" s="414"/>
      <c r="K555" s="419"/>
      <c r="L555" s="27"/>
      <c r="S555" s="319"/>
      <c r="T555" s="319"/>
      <c r="U555" s="319"/>
      <c r="V555" s="319"/>
      <c r="W555" s="319"/>
    </row>
    <row r="556" spans="1:23" ht="15" customHeight="1" x14ac:dyDescent="0.3">
      <c r="A556" s="324"/>
      <c r="C556" s="1026" t="s">
        <v>709</v>
      </c>
      <c r="D556" s="1026"/>
      <c r="E556" s="1026"/>
      <c r="F556" s="1026"/>
      <c r="G556" s="1026"/>
      <c r="H556" s="1026"/>
      <c r="I556" s="1026"/>
      <c r="J556" s="1026"/>
      <c r="K556" s="419"/>
      <c r="L556" s="27"/>
      <c r="S556" s="319"/>
      <c r="T556" s="319"/>
      <c r="U556" s="319"/>
      <c r="V556" s="319"/>
      <c r="W556" s="319"/>
    </row>
    <row r="557" spans="1:23" x14ac:dyDescent="0.3">
      <c r="A557" s="324"/>
      <c r="C557" s="349"/>
      <c r="D557" s="349"/>
      <c r="E557" s="349"/>
      <c r="F557" s="349"/>
      <c r="G557" s="349"/>
      <c r="H557" s="349"/>
      <c r="I557" s="349"/>
      <c r="J557" s="349"/>
      <c r="S557" s="319"/>
      <c r="T557" s="319"/>
      <c r="U557" s="319"/>
      <c r="V557" s="319"/>
      <c r="W557" s="319"/>
    </row>
    <row r="558" spans="1:23" x14ac:dyDescent="0.3">
      <c r="A558" s="324"/>
      <c r="C558" s="349"/>
      <c r="D558" s="349"/>
      <c r="E558" s="349"/>
      <c r="F558" s="349"/>
      <c r="G558" s="349"/>
      <c r="H558" s="349"/>
      <c r="I558" s="349"/>
      <c r="J558" s="349"/>
      <c r="S558" s="319"/>
      <c r="T558" s="319"/>
      <c r="U558" s="319"/>
      <c r="V558" s="319"/>
      <c r="W558" s="319"/>
    </row>
    <row r="559" spans="1:23" x14ac:dyDescent="0.3">
      <c r="A559" s="324"/>
      <c r="C559" s="349"/>
      <c r="D559" s="349"/>
      <c r="E559" s="349"/>
      <c r="F559" s="349"/>
      <c r="G559" s="349"/>
      <c r="H559" s="349"/>
      <c r="I559" s="349"/>
      <c r="J559" s="349"/>
      <c r="S559" s="319"/>
      <c r="T559" s="319"/>
      <c r="U559" s="319"/>
      <c r="V559" s="319"/>
      <c r="W559" s="319"/>
    </row>
    <row r="560" spans="1:23" x14ac:dyDescent="0.3">
      <c r="A560" s="324"/>
      <c r="C560" s="349"/>
      <c r="D560" s="349"/>
      <c r="E560" s="349"/>
      <c r="F560" s="349"/>
      <c r="G560" s="349"/>
      <c r="H560" s="349"/>
      <c r="I560" s="349"/>
      <c r="J560" s="349"/>
      <c r="S560" s="319"/>
      <c r="T560" s="319"/>
      <c r="U560" s="319"/>
      <c r="V560" s="319"/>
      <c r="W560" s="319"/>
    </row>
    <row r="561" spans="1:23" x14ac:dyDescent="0.3">
      <c r="A561" s="324"/>
      <c r="C561" s="349"/>
      <c r="D561" s="349"/>
      <c r="E561" s="349"/>
      <c r="F561" s="349"/>
      <c r="G561" s="349"/>
      <c r="H561" s="349"/>
      <c r="I561" s="349"/>
      <c r="J561" s="349"/>
      <c r="S561" s="319"/>
      <c r="T561" s="319"/>
      <c r="U561" s="319"/>
      <c r="V561" s="319"/>
      <c r="W561" s="319"/>
    </row>
    <row r="562" spans="1:23" x14ac:dyDescent="0.3">
      <c r="A562" s="324"/>
      <c r="C562" s="349"/>
      <c r="D562" s="349"/>
      <c r="E562" s="349"/>
      <c r="F562" s="349"/>
      <c r="G562" s="349"/>
      <c r="H562" s="349"/>
      <c r="I562" s="349"/>
      <c r="J562" s="349"/>
      <c r="S562" s="319"/>
      <c r="T562" s="319"/>
      <c r="U562" s="319"/>
      <c r="V562" s="319"/>
      <c r="W562" s="319"/>
    </row>
    <row r="563" spans="1:23" x14ac:dyDescent="0.3">
      <c r="A563" s="324"/>
      <c r="C563" s="349"/>
      <c r="D563" s="349"/>
      <c r="E563" s="349"/>
      <c r="F563" s="349"/>
      <c r="G563" s="349"/>
      <c r="H563" s="349"/>
      <c r="I563" s="349"/>
      <c r="J563" s="349"/>
      <c r="S563" s="319"/>
      <c r="T563" s="319"/>
      <c r="U563" s="319"/>
      <c r="V563" s="319"/>
      <c r="W563" s="319"/>
    </row>
    <row r="564" spans="1:23" x14ac:dyDescent="0.3">
      <c r="A564" s="324"/>
      <c r="C564" s="349"/>
      <c r="D564" s="349"/>
      <c r="E564" s="349"/>
      <c r="F564" s="349"/>
      <c r="G564" s="349"/>
      <c r="H564" s="349"/>
      <c r="I564" s="349"/>
      <c r="J564" s="349"/>
      <c r="S564" s="319"/>
      <c r="T564" s="319"/>
      <c r="U564" s="319"/>
      <c r="V564" s="319"/>
      <c r="W564" s="319"/>
    </row>
    <row r="565" spans="1:23" x14ac:dyDescent="0.3">
      <c r="A565" s="324"/>
      <c r="C565" s="349"/>
      <c r="D565" s="349"/>
      <c r="E565" s="349"/>
      <c r="F565" s="349"/>
      <c r="G565" s="349"/>
      <c r="H565" s="349"/>
      <c r="I565" s="349"/>
      <c r="J565" s="349"/>
      <c r="S565" s="319"/>
      <c r="T565" s="319"/>
      <c r="U565" s="319"/>
      <c r="V565" s="319"/>
      <c r="W565" s="319"/>
    </row>
    <row r="566" spans="1:23" x14ac:dyDescent="0.3">
      <c r="A566" s="324"/>
      <c r="C566" s="349"/>
      <c r="D566" s="349"/>
      <c r="E566" s="349"/>
      <c r="F566" s="349"/>
      <c r="G566" s="349"/>
      <c r="H566" s="349"/>
      <c r="I566" s="349"/>
      <c r="J566" s="349"/>
      <c r="S566" s="319"/>
      <c r="T566" s="319"/>
      <c r="U566" s="319"/>
      <c r="V566" s="319"/>
      <c r="W566" s="319"/>
    </row>
    <row r="567" spans="1:23" x14ac:dyDescent="0.3">
      <c r="A567" s="324"/>
      <c r="C567" s="349"/>
      <c r="D567" s="349"/>
      <c r="E567" s="349"/>
      <c r="F567" s="349"/>
      <c r="G567" s="349"/>
      <c r="H567" s="349"/>
      <c r="I567" s="349"/>
      <c r="J567" s="349"/>
      <c r="S567" s="319"/>
      <c r="T567" s="319"/>
      <c r="U567" s="319"/>
      <c r="V567" s="319"/>
      <c r="W567" s="319"/>
    </row>
    <row r="568" spans="1:23" x14ac:dyDescent="0.3">
      <c r="A568" s="324"/>
      <c r="C568" s="349"/>
      <c r="D568" s="349"/>
      <c r="E568" s="349"/>
      <c r="F568" s="349"/>
      <c r="G568" s="349"/>
      <c r="H568" s="349"/>
      <c r="I568" s="349"/>
      <c r="J568" s="349"/>
      <c r="S568" s="319"/>
      <c r="T568" s="319"/>
      <c r="U568" s="319"/>
      <c r="V568" s="319"/>
      <c r="W568" s="319"/>
    </row>
    <row r="569" spans="1:23" x14ac:dyDescent="0.3">
      <c r="A569" s="324"/>
      <c r="C569" s="349"/>
      <c r="D569" s="349"/>
      <c r="E569" s="349"/>
      <c r="F569" s="349"/>
      <c r="G569" s="349"/>
      <c r="H569" s="349"/>
      <c r="I569" s="349"/>
      <c r="J569" s="349"/>
      <c r="S569" s="319"/>
      <c r="T569" s="319"/>
      <c r="U569" s="319"/>
      <c r="V569" s="319"/>
      <c r="W569" s="319"/>
    </row>
    <row r="570" spans="1:23" x14ac:dyDescent="0.3">
      <c r="A570" s="324"/>
      <c r="C570" s="349"/>
      <c r="D570" s="349"/>
      <c r="E570" s="349"/>
      <c r="F570" s="349"/>
      <c r="G570" s="349"/>
      <c r="H570" s="349"/>
      <c r="I570" s="349"/>
      <c r="J570" s="349"/>
      <c r="S570" s="319"/>
      <c r="T570" s="319"/>
      <c r="U570" s="319"/>
      <c r="V570" s="319"/>
      <c r="W570" s="319"/>
    </row>
    <row r="571" spans="1:23" x14ac:dyDescent="0.3">
      <c r="A571" s="324"/>
      <c r="C571" s="349"/>
      <c r="D571" s="349"/>
      <c r="E571" s="349"/>
      <c r="F571" s="349"/>
      <c r="G571" s="349"/>
      <c r="H571" s="349"/>
      <c r="I571" s="349"/>
      <c r="J571" s="349"/>
      <c r="S571" s="319"/>
      <c r="T571" s="319"/>
      <c r="U571" s="319"/>
      <c r="V571" s="319"/>
      <c r="W571" s="319"/>
    </row>
    <row r="572" spans="1:23" x14ac:dyDescent="0.3">
      <c r="A572" s="324"/>
      <c r="C572" s="349"/>
      <c r="D572" s="349"/>
      <c r="E572" s="349"/>
      <c r="F572" s="349"/>
      <c r="G572" s="349"/>
      <c r="H572" s="349"/>
      <c r="I572" s="349"/>
      <c r="J572" s="349"/>
      <c r="S572" s="319"/>
      <c r="T572" s="319"/>
      <c r="U572" s="319"/>
      <c r="V572" s="319"/>
      <c r="W572" s="319"/>
    </row>
    <row r="573" spans="1:23" x14ac:dyDescent="0.3">
      <c r="A573" s="324"/>
      <c r="C573" s="349"/>
      <c r="D573" s="349"/>
      <c r="E573" s="349"/>
      <c r="F573" s="349"/>
      <c r="G573" s="349"/>
      <c r="H573" s="349"/>
      <c r="I573" s="349"/>
      <c r="J573" s="349"/>
      <c r="S573" s="319"/>
      <c r="T573" s="319"/>
      <c r="U573" s="319"/>
      <c r="V573" s="319"/>
      <c r="W573" s="319"/>
    </row>
    <row r="574" spans="1:23" x14ac:dyDescent="0.3">
      <c r="A574" s="324"/>
      <c r="S574" s="319"/>
      <c r="T574" s="319"/>
      <c r="U574" s="319"/>
      <c r="V574" s="319"/>
      <c r="W574" s="319"/>
    </row>
    <row r="575" spans="1:23" x14ac:dyDescent="0.3">
      <c r="A575" s="324"/>
      <c r="S575" s="319"/>
      <c r="T575" s="319"/>
      <c r="U575" s="319"/>
      <c r="V575" s="319"/>
      <c r="W575" s="319"/>
    </row>
    <row r="576" spans="1:23" x14ac:dyDescent="0.3">
      <c r="A576" s="324"/>
      <c r="S576" s="319"/>
      <c r="T576" s="319"/>
      <c r="U576" s="319"/>
      <c r="V576" s="319"/>
      <c r="W576" s="319"/>
    </row>
    <row r="577" spans="1:23" x14ac:dyDescent="0.3">
      <c r="A577" s="324"/>
      <c r="S577" s="319"/>
      <c r="T577" s="319"/>
      <c r="U577" s="319"/>
      <c r="V577" s="319"/>
      <c r="W577" s="319"/>
    </row>
    <row r="578" spans="1:23" x14ac:dyDescent="0.3">
      <c r="A578" s="324"/>
      <c r="S578" s="319"/>
      <c r="T578" s="319"/>
      <c r="U578" s="319"/>
      <c r="V578" s="319"/>
      <c r="W578" s="319"/>
    </row>
    <row r="579" spans="1:23" x14ac:dyDescent="0.3">
      <c r="A579" s="324"/>
      <c r="R579" s="324"/>
    </row>
    <row r="580" spans="1:23" ht="12.5" x14ac:dyDescent="0.25">
      <c r="A580" s="324"/>
      <c r="B580" s="324"/>
      <c r="C580" s="324"/>
      <c r="R580" s="324"/>
    </row>
    <row r="581" spans="1:23" ht="12.5" x14ac:dyDescent="0.25">
      <c r="A581" s="324"/>
      <c r="B581" s="324"/>
      <c r="C581" s="324"/>
      <c r="R581" s="324"/>
    </row>
    <row r="582" spans="1:23" ht="12.5" x14ac:dyDescent="0.25">
      <c r="A582" s="324"/>
      <c r="B582" s="324"/>
      <c r="C582" s="324"/>
      <c r="R582" s="324"/>
    </row>
    <row r="583" spans="1:23" ht="12.5" x14ac:dyDescent="0.25">
      <c r="A583" s="324"/>
      <c r="B583" s="324"/>
      <c r="C583" s="324"/>
      <c r="R583" s="324"/>
    </row>
    <row r="584" spans="1:23" ht="12.5" x14ac:dyDescent="0.25">
      <c r="A584" s="324"/>
      <c r="B584" s="324"/>
      <c r="C584" s="324"/>
      <c r="R584" s="324"/>
    </row>
    <row r="585" spans="1:23" ht="12.5" x14ac:dyDescent="0.25">
      <c r="A585" s="324"/>
      <c r="B585" s="324"/>
      <c r="C585" s="324"/>
      <c r="R585" s="324"/>
    </row>
    <row r="586" spans="1:23" ht="12.5" x14ac:dyDescent="0.25">
      <c r="A586" s="324"/>
      <c r="B586" s="324"/>
      <c r="C586" s="324"/>
      <c r="R586" s="324"/>
    </row>
    <row r="587" spans="1:23" ht="12.5" x14ac:dyDescent="0.25">
      <c r="A587" s="324"/>
      <c r="B587" s="324"/>
      <c r="C587" s="324"/>
      <c r="I587" s="126"/>
      <c r="R587" s="324"/>
    </row>
    <row r="588" spans="1:23" ht="15" customHeight="1" x14ac:dyDescent="0.25">
      <c r="A588" s="324"/>
      <c r="B588" s="324"/>
      <c r="C588" s="324"/>
      <c r="R588" s="324"/>
    </row>
    <row r="589" spans="1:23" ht="12.5" x14ac:dyDescent="0.25">
      <c r="A589" s="324"/>
      <c r="B589" s="324"/>
      <c r="C589" s="324"/>
      <c r="R589" s="324"/>
    </row>
    <row r="590" spans="1:23" ht="12.5" x14ac:dyDescent="0.25">
      <c r="A590" s="324"/>
      <c r="B590" s="324"/>
      <c r="C590" s="324"/>
      <c r="R590" s="324"/>
    </row>
    <row r="591" spans="1:23" ht="15" customHeight="1" x14ac:dyDescent="0.25">
      <c r="A591" s="324"/>
      <c r="B591" s="324"/>
      <c r="C591" s="324"/>
      <c r="R591" s="324"/>
    </row>
    <row r="592" spans="1:23" ht="15" customHeight="1" x14ac:dyDescent="0.25">
      <c r="A592" s="324"/>
      <c r="B592" s="324"/>
      <c r="C592" s="324"/>
      <c r="R592" s="324"/>
    </row>
    <row r="593" spans="1:18" ht="15" customHeight="1" x14ac:dyDescent="0.25">
      <c r="A593" s="324"/>
      <c r="B593" s="324"/>
      <c r="C593" s="324"/>
      <c r="R593" s="324"/>
    </row>
    <row r="594" spans="1:18" ht="12.5" x14ac:dyDescent="0.25">
      <c r="A594" s="324"/>
      <c r="B594" s="324"/>
      <c r="C594" s="324"/>
      <c r="D594" s="341"/>
      <c r="E594" s="341"/>
      <c r="F594" s="341"/>
      <c r="G594" s="328"/>
      <c r="H594" s="328"/>
      <c r="I594" s="328"/>
    </row>
    <row r="595" spans="1:18" ht="12.5" x14ac:dyDescent="0.25">
      <c r="A595" s="324"/>
      <c r="B595" s="324"/>
      <c r="C595" s="324"/>
      <c r="D595" s="341"/>
      <c r="E595" s="341"/>
      <c r="F595" s="341"/>
      <c r="G595" s="328"/>
      <c r="H595" s="328"/>
      <c r="I595" s="328"/>
    </row>
  </sheetData>
  <sheetProtection sheet="1" objects="1" scenarios="1"/>
  <mergeCells count="208">
    <mergeCell ref="G320:K320"/>
    <mergeCell ref="C329:K329"/>
    <mergeCell ref="C323:F323"/>
    <mergeCell ref="C312:F312"/>
    <mergeCell ref="G312:K312"/>
    <mergeCell ref="C314:F314"/>
    <mergeCell ref="C218:K218"/>
    <mergeCell ref="C228:K228"/>
    <mergeCell ref="C174:I174"/>
    <mergeCell ref="C232:K232"/>
    <mergeCell ref="C233:K233"/>
    <mergeCell ref="C324:F324"/>
    <mergeCell ref="G321:K324"/>
    <mergeCell ref="G314:K314"/>
    <mergeCell ref="C172:I172"/>
    <mergeCell ref="C220:K220"/>
    <mergeCell ref="C231:K231"/>
    <mergeCell ref="C164:D164"/>
    <mergeCell ref="F164:G164"/>
    <mergeCell ref="C165:D165"/>
    <mergeCell ref="F165:G165"/>
    <mergeCell ref="C171:I171"/>
    <mergeCell ref="C177:K177"/>
    <mergeCell ref="C178:K178"/>
    <mergeCell ref="C179:K179"/>
    <mergeCell ref="C181:F181"/>
    <mergeCell ref="C170:I170"/>
    <mergeCell ref="C167:D167"/>
    <mergeCell ref="C183:F183"/>
    <mergeCell ref="C185:K185"/>
    <mergeCell ref="C187:K187"/>
    <mergeCell ref="C176:K176"/>
    <mergeCell ref="C225:K225"/>
    <mergeCell ref="C493:K493"/>
    <mergeCell ref="C554:K554"/>
    <mergeCell ref="C505:F505"/>
    <mergeCell ref="C499:K499"/>
    <mergeCell ref="C518:K518"/>
    <mergeCell ref="C497:F497"/>
    <mergeCell ref="C501:F501"/>
    <mergeCell ref="G501:K501"/>
    <mergeCell ref="C508:F508"/>
    <mergeCell ref="C515:K515"/>
    <mergeCell ref="C496:F496"/>
    <mergeCell ref="C506:F506"/>
    <mergeCell ref="G497:K497"/>
    <mergeCell ref="G505:K505"/>
    <mergeCell ref="C541:K541"/>
    <mergeCell ref="G496:K496"/>
    <mergeCell ref="C553:K553"/>
    <mergeCell ref="C494:K494"/>
    <mergeCell ref="C338:K338"/>
    <mergeCell ref="C337:K337"/>
    <mergeCell ref="C370:K370"/>
    <mergeCell ref="C372:F372"/>
    <mergeCell ref="C373:F373"/>
    <mergeCell ref="C335:K335"/>
    <mergeCell ref="C169:I169"/>
    <mergeCell ref="C229:K229"/>
    <mergeCell ref="C173:I173"/>
    <mergeCell ref="C234:K234"/>
    <mergeCell ref="C248:K248"/>
    <mergeCell ref="C230:K230"/>
    <mergeCell ref="C245:K245"/>
    <mergeCell ref="C239:K239"/>
    <mergeCell ref="C237:K237"/>
    <mergeCell ref="C322:F322"/>
    <mergeCell ref="C236:K236"/>
    <mergeCell ref="D241:E242"/>
    <mergeCell ref="C247:K247"/>
    <mergeCell ref="C285:K285"/>
    <mergeCell ref="G311:K311"/>
    <mergeCell ref="C250:K250"/>
    <mergeCell ref="C326:K326"/>
    <mergeCell ref="C251:K251"/>
    <mergeCell ref="D446:E447"/>
    <mergeCell ref="C418:K418"/>
    <mergeCell ref="C421:K421"/>
    <mergeCell ref="C333:K333"/>
    <mergeCell ref="C330:K330"/>
    <mergeCell ref="C450:G450"/>
    <mergeCell ref="C441:K441"/>
    <mergeCell ref="I431:I433"/>
    <mergeCell ref="C311:F311"/>
    <mergeCell ref="C327:K327"/>
    <mergeCell ref="C320:F320"/>
    <mergeCell ref="C321:F321"/>
    <mergeCell ref="F446:G446"/>
    <mergeCell ref="C443:K443"/>
    <mergeCell ref="C364:K364"/>
    <mergeCell ref="C376:K376"/>
    <mergeCell ref="C374:F374"/>
    <mergeCell ref="C365:K365"/>
    <mergeCell ref="F447:G447"/>
    <mergeCell ref="C367:K367"/>
    <mergeCell ref="C368:K368"/>
    <mergeCell ref="C416:K416"/>
    <mergeCell ref="C440:K440"/>
    <mergeCell ref="C420:K420"/>
    <mergeCell ref="C556:J556"/>
    <mergeCell ref="C542:K542"/>
    <mergeCell ref="C544:K544"/>
    <mergeCell ref="C548:K548"/>
    <mergeCell ref="C550:K550"/>
    <mergeCell ref="C545:K545"/>
    <mergeCell ref="C546:K546"/>
    <mergeCell ref="C547:K547"/>
    <mergeCell ref="C507:F507"/>
    <mergeCell ref="C512:K512"/>
    <mergeCell ref="C551:K551"/>
    <mergeCell ref="C517:K517"/>
    <mergeCell ref="C513:K513"/>
    <mergeCell ref="C509:F509"/>
    <mergeCell ref="G506:K509"/>
    <mergeCell ref="I526:K526"/>
    <mergeCell ref="I529:K529"/>
    <mergeCell ref="I533:K535"/>
    <mergeCell ref="C378:H378"/>
    <mergeCell ref="I435:I437"/>
    <mergeCell ref="C9:K9"/>
    <mergeCell ref="C17:K17"/>
    <mergeCell ref="C28:K28"/>
    <mergeCell ref="E31:K32"/>
    <mergeCell ref="C32:D32"/>
    <mergeCell ref="C33:D33"/>
    <mergeCell ref="C23:K23"/>
    <mergeCell ref="C26:K26"/>
    <mergeCell ref="C27:K27"/>
    <mergeCell ref="C29:D29"/>
    <mergeCell ref="E29:K29"/>
    <mergeCell ref="C24:K24"/>
    <mergeCell ref="C21:K21"/>
    <mergeCell ref="C30:D30"/>
    <mergeCell ref="E30:K30"/>
    <mergeCell ref="C14:K14"/>
    <mergeCell ref="C110:K110"/>
    <mergeCell ref="C109:K109"/>
    <mergeCell ref="C162:D162"/>
    <mergeCell ref="C115:K115"/>
    <mergeCell ref="C114:K114"/>
    <mergeCell ref="C151:K151"/>
    <mergeCell ref="C72:K72"/>
    <mergeCell ref="C73:K73"/>
    <mergeCell ref="C74:K74"/>
    <mergeCell ref="C62:K62"/>
    <mergeCell ref="C31:D31"/>
    <mergeCell ref="C63:K63"/>
    <mergeCell ref="C66:K66"/>
    <mergeCell ref="C7:K7"/>
    <mergeCell ref="C11:K11"/>
    <mergeCell ref="C69:K69"/>
    <mergeCell ref="C5:K5"/>
    <mergeCell ref="E33:K33"/>
    <mergeCell ref="C8:K8"/>
    <mergeCell ref="C12:K12"/>
    <mergeCell ref="C15:K15"/>
    <mergeCell ref="C18:K18"/>
    <mergeCell ref="C20:K20"/>
    <mergeCell ref="C70:K70"/>
    <mergeCell ref="C71:K71"/>
    <mergeCell ref="C108:K108"/>
    <mergeCell ref="F159:G159"/>
    <mergeCell ref="C111:K111"/>
    <mergeCell ref="C112:K112"/>
    <mergeCell ref="C227:K227"/>
    <mergeCell ref="C163:D163"/>
    <mergeCell ref="F163:G163"/>
    <mergeCell ref="F167:G167"/>
    <mergeCell ref="F166:G166"/>
    <mergeCell ref="F158:G158"/>
    <mergeCell ref="C158:D158"/>
    <mergeCell ref="F157:G157"/>
    <mergeCell ref="C153:K153"/>
    <mergeCell ref="C160:D160"/>
    <mergeCell ref="F160:G160"/>
    <mergeCell ref="C159:D159"/>
    <mergeCell ref="C155:I155"/>
    <mergeCell ref="C157:D157"/>
    <mergeCell ref="C116:K116"/>
    <mergeCell ref="C117:K117"/>
    <mergeCell ref="C161:D161"/>
    <mergeCell ref="F161:G161"/>
    <mergeCell ref="F162:G162"/>
    <mergeCell ref="C217:K217"/>
    <mergeCell ref="E3:F3"/>
    <mergeCell ref="E2:I2"/>
    <mergeCell ref="C36:K36"/>
    <mergeCell ref="C223:K223"/>
    <mergeCell ref="I159:I160"/>
    <mergeCell ref="C101:K101"/>
    <mergeCell ref="C105:K105"/>
    <mergeCell ref="C107:K107"/>
    <mergeCell ref="C83:K83"/>
    <mergeCell ref="C104:K104"/>
    <mergeCell ref="C99:K99"/>
    <mergeCell ref="C77:K77"/>
    <mergeCell ref="C102:K102"/>
    <mergeCell ref="C81:K81"/>
    <mergeCell ref="C76:K76"/>
    <mergeCell ref="C78:K78"/>
    <mergeCell ref="C113:K113"/>
    <mergeCell ref="C118:K118"/>
    <mergeCell ref="C166:D166"/>
    <mergeCell ref="C65:K65"/>
    <mergeCell ref="C68:K68"/>
    <mergeCell ref="C38:K38"/>
    <mergeCell ref="C75:K75"/>
    <mergeCell ref="C182:F182"/>
  </mergeCells>
  <hyperlinks>
    <hyperlink ref="C9" r:id="rId1" location="t7" display="https://www.snb.ch/en/iabout/pub/id/statpub_overview_1#t7" xr:uid="{00000000-0004-0000-0B00-000000000000}"/>
    <hyperlink ref="B65" location="Grunddaten_2.2" display="Grunddaten_2.2" xr:uid="{00000000-0004-0000-0B00-000001000000}"/>
    <hyperlink ref="B68" location="Grunddaten_2.3" display="Grunddaten_2.3" xr:uid="{00000000-0004-0000-0B00-000002000000}"/>
    <hyperlink ref="B75" location="Grunddaten_2.4" display="Grunddaten_2.4" xr:uid="{00000000-0004-0000-0B00-000003000000}"/>
    <hyperlink ref="B101" location="Note_4.1_Form" display="Note_4.1_Form" xr:uid="{00000000-0004-0000-0B00-000004000000}"/>
    <hyperlink ref="B104" location="Note_4.2_Form" display="Note_4.2_Form" xr:uid="{00000000-0004-0000-0B00-000005000000}"/>
    <hyperlink ref="B107" location="Note_4.3_Form" display="Note_4.3_Form" xr:uid="{00000000-0004-0000-0B00-000006000000}"/>
    <hyperlink ref="B153" location="Note_4.4_Form" display="Note_4.4_Form" xr:uid="{00000000-0004-0000-0B00-000007000000}"/>
    <hyperlink ref="B223" location="Note_5_Form" display="5." xr:uid="{00000000-0004-0000-0B00-000009000000}"/>
    <hyperlink ref="B227" location="Note_5.1_Form" display="Note_5.1_Form" xr:uid="{00000000-0004-0000-0B00-00000A000000}"/>
    <hyperlink ref="B236" location="Note_5.2_Form" display="Note_5.2_Form" xr:uid="{00000000-0004-0000-0B00-00000B000000}"/>
    <hyperlink ref="B239" location="Note_5.3_Form" display="Note_5.3_Form" xr:uid="{00000000-0004-0000-0B00-00000C000000}"/>
    <hyperlink ref="B247" location="Note_6.1_Form" display="Note_6.1_Form" xr:uid="{00000000-0004-0000-0B00-00000D000000}"/>
    <hyperlink ref="B250" location="Note_6.2_Form" display="Note_6.2_Form" xr:uid="{00000000-0004-0000-0B00-00000E000000}"/>
    <hyperlink ref="B326" location="Note_7.5_Form" display="Note_7.5_Form" xr:uid="{00000000-0004-0000-0B00-00000F000000}"/>
    <hyperlink ref="B333" location="Note_8._Form" display="8." xr:uid="{00000000-0004-0000-0B00-000010000000}"/>
    <hyperlink ref="B416" location="Note_9._Form" display="9." xr:uid="{00000000-0004-0000-0B00-000011000000}"/>
    <hyperlink ref="B512" location="Note_9.9_Form" display="Note_9.9_Form" xr:uid="{00000000-0004-0000-0B00-000012000000}"/>
    <hyperlink ref="B544" location="Note_10.2_Form" display="Note_10.2_Form" xr:uid="{00000000-0004-0000-0B00-000013000000}"/>
    <hyperlink ref="B550" location="Note_10.3_Form" display="Note_10.3_Form" xr:uid="{00000000-0004-0000-0B00-000014000000}"/>
    <hyperlink ref="B36" location="Metadata!A1" display="2." xr:uid="{00000000-0004-0000-0B00-000015000000}"/>
    <hyperlink ref="B81" location="Overview!A1" display="3." xr:uid="{00000000-0004-0000-0B00-000016000000}"/>
    <hyperlink ref="B62" location="Grunddaten_2.1" display="Grunddaten_2.1" xr:uid="{00000000-0004-0000-0B00-000017000000}"/>
    <hyperlink ref="B285" location="Note_7._Form" display="7." xr:uid="{00000000-0004-0000-0B00-000018000000}"/>
    <hyperlink ref="B541" location="Note_10.1_Form" display="Note_10.1_Form" xr:uid="{00000000-0004-0000-0B00-000019000000}"/>
    <hyperlink ref="C311:F311" location="Note_7.1_6_Form" display="Mittelflüsse in das Inland" xr:uid="{00000000-0004-0000-0B00-00001A000000}"/>
    <hyperlink ref="G311:K311" location="Note_7.2_6_Form" display="Mittelrückflüsse in das Ausland" xr:uid="{00000000-0004-0000-0B00-00001B000000}"/>
    <hyperlink ref="C320:F320" location="Note_7.3_Form" display="Dividenden an Investoren im Ausland" xr:uid="{00000000-0004-0000-0B00-00001C000000}"/>
    <hyperlink ref="G320:K320" location="Note_7.4_Form" display="Sonstige Veränderungen" xr:uid="{00000000-0004-0000-0B00-00001D000000}"/>
    <hyperlink ref="C496:F496" location="Note_9.5_Form" display="Mittelabflüsse in das Ausland:" xr:uid="{00000000-0004-0000-0B00-00001E000000}"/>
    <hyperlink ref="C505:F505" location="Note_9.7_Form" display="Dividenden in das Inland" xr:uid="{00000000-0004-0000-0B00-00001F000000}"/>
    <hyperlink ref="G496:K496" location="Note_9.6_Form" display="Mittelrückflüsse in das Inland:" xr:uid="{00000000-0004-0000-0B00-000020000000}"/>
    <hyperlink ref="G505:K505" location="Note_9.8_Form" display="Sonstige Veränderungen" xr:uid="{00000000-0004-0000-0B00-000021000000}"/>
    <hyperlink ref="C9:K9" r:id="rId2" display="https://www.snb.ch/en/the-snb/mandates-goals/statistics/statistics-pub/balance-payments-foreign-assets" xr:uid="{190A22F2-1339-40B9-9512-7DFCFA92B960}"/>
    <hyperlink ref="B217" location="Note_4.7_form" display="Note_4.7_form" xr:uid="{0AF0FAB9-F6FB-4D6A-8D7B-1B42644921B7}"/>
    <hyperlink ref="B78" location="Grunddaten_2.5" display="Grunddaten_2.5" xr:uid="{B997C8EF-781E-401C-AEC7-F1C4F5850C67}"/>
  </hyperlinks>
  <pageMargins left="0.70866141732283472" right="0.59055118110236227" top="0.78740157480314965" bottom="0.59055118110236227" header="0.31496062992125984" footer="0.31496062992125984"/>
  <pageSetup paperSize="9" scale="56" orientation="portrait" r:id="rId3"/>
  <headerFooter>
    <oddFooter>&amp;L&amp;"Arial,Fett"SNB&amp;C&amp;D&amp;Rpage &amp;P</oddFooter>
  </headerFooter>
  <rowBreaks count="9" manualBreakCount="9">
    <brk id="35" max="10" man="1"/>
    <brk id="98" max="10" man="1"/>
    <brk id="178" max="10" man="1"/>
    <brk id="222" max="10" man="1"/>
    <brk id="284" max="10" man="1"/>
    <brk id="332" max="10" man="1"/>
    <brk id="415" max="10" man="1"/>
    <brk id="495" max="10" man="1"/>
    <brk id="514" max="10" man="1"/>
  </rowBreaks>
  <colBreaks count="1" manualBreakCount="1">
    <brk id="14" max="476" man="1"/>
  </col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I259"/>
  <sheetViews>
    <sheetView showGridLines="0" workbookViewId="0"/>
  </sheetViews>
  <sheetFormatPr baseColWidth="10" defaultColWidth="11.453125" defaultRowHeight="12.5" x14ac:dyDescent="0.25"/>
  <cols>
    <col min="1" max="1" width="40" style="299" customWidth="1"/>
    <col min="2" max="2" width="8.81640625" style="229" customWidth="1"/>
    <col min="3" max="16384" width="11.453125" style="299"/>
  </cols>
  <sheetData>
    <row r="1" spans="1:9" ht="15.5" x14ac:dyDescent="0.35">
      <c r="A1" s="355" t="s">
        <v>1053</v>
      </c>
    </row>
    <row r="2" spans="1:9" ht="14.5" x14ac:dyDescent="0.35">
      <c r="A2" s="356" t="s">
        <v>1056</v>
      </c>
    </row>
    <row r="3" spans="1:9" ht="14" x14ac:dyDescent="0.3">
      <c r="A3" s="71"/>
      <c r="F3" s="537"/>
      <c r="G3" s="175"/>
      <c r="H3" s="537"/>
      <c r="I3" s="537"/>
    </row>
    <row r="4" spans="1:9" ht="13" x14ac:dyDescent="0.25">
      <c r="A4" s="358" t="s">
        <v>1055</v>
      </c>
      <c r="B4" s="444" t="s">
        <v>0</v>
      </c>
      <c r="F4" s="537"/>
      <c r="G4" s="175"/>
      <c r="H4" s="537"/>
      <c r="I4" s="537"/>
    </row>
    <row r="5" spans="1:9" s="445" customFormat="1" x14ac:dyDescent="0.25">
      <c r="A5" s="545" t="s">
        <v>1054</v>
      </c>
      <c r="B5" s="439" t="s">
        <v>428</v>
      </c>
      <c r="F5" s="537"/>
      <c r="G5" s="175"/>
      <c r="H5" s="537"/>
      <c r="I5" s="537"/>
    </row>
    <row r="6" spans="1:9" s="445" customFormat="1" x14ac:dyDescent="0.25">
      <c r="A6" s="546" t="s">
        <v>429</v>
      </c>
      <c r="B6" s="538" t="s">
        <v>1074</v>
      </c>
      <c r="F6" s="537"/>
      <c r="G6" s="175"/>
      <c r="H6" s="537"/>
      <c r="I6" s="537"/>
    </row>
    <row r="7" spans="1:9" s="359" customFormat="1" ht="14.5" x14ac:dyDescent="0.35">
      <c r="A7" s="544" t="s">
        <v>314</v>
      </c>
      <c r="B7" s="437" t="s">
        <v>194</v>
      </c>
      <c r="F7" s="537"/>
      <c r="G7" s="175"/>
      <c r="H7" s="537"/>
      <c r="I7" s="537"/>
    </row>
    <row r="8" spans="1:9" x14ac:dyDescent="0.25">
      <c r="A8" s="539" t="s">
        <v>896</v>
      </c>
      <c r="B8" s="437" t="s">
        <v>76</v>
      </c>
      <c r="F8" s="537"/>
      <c r="G8" s="175"/>
      <c r="H8" s="537"/>
      <c r="I8" s="537"/>
    </row>
    <row r="9" spans="1:9" x14ac:dyDescent="0.25">
      <c r="A9" s="539" t="s">
        <v>934</v>
      </c>
      <c r="B9" s="437" t="s">
        <v>92</v>
      </c>
      <c r="F9" s="537"/>
      <c r="G9" s="175"/>
      <c r="H9" s="537"/>
      <c r="I9" s="537"/>
    </row>
    <row r="10" spans="1:9" x14ac:dyDescent="0.25">
      <c r="A10" s="539" t="s">
        <v>1023</v>
      </c>
      <c r="B10" s="435" t="s">
        <v>215</v>
      </c>
      <c r="F10" s="537"/>
      <c r="G10" s="175"/>
      <c r="H10" s="537"/>
      <c r="I10" s="537"/>
    </row>
    <row r="11" spans="1:9" x14ac:dyDescent="0.25">
      <c r="A11" s="539" t="s">
        <v>255</v>
      </c>
      <c r="B11" s="437" t="s">
        <v>77</v>
      </c>
      <c r="F11" s="537"/>
      <c r="G11" s="175"/>
      <c r="H11" s="537"/>
      <c r="I11" s="537"/>
    </row>
    <row r="12" spans="1:9" x14ac:dyDescent="0.25">
      <c r="A12" s="539" t="s">
        <v>362</v>
      </c>
      <c r="B12" s="438" t="s">
        <v>95</v>
      </c>
      <c r="F12" s="537"/>
      <c r="G12" s="175"/>
      <c r="H12" s="537"/>
      <c r="I12" s="537"/>
    </row>
    <row r="13" spans="1:9" x14ac:dyDescent="0.25">
      <c r="A13" s="539" t="s">
        <v>256</v>
      </c>
      <c r="B13" s="436" t="s">
        <v>143</v>
      </c>
      <c r="F13" s="537"/>
      <c r="G13" s="175"/>
      <c r="H13" s="537"/>
      <c r="I13" s="537"/>
    </row>
    <row r="14" spans="1:9" x14ac:dyDescent="0.25">
      <c r="A14" s="539" t="s">
        <v>1024</v>
      </c>
      <c r="B14" s="435" t="s">
        <v>241</v>
      </c>
      <c r="F14" s="537"/>
      <c r="G14" s="175"/>
      <c r="H14" s="537"/>
      <c r="I14" s="537"/>
    </row>
    <row r="15" spans="1:9" x14ac:dyDescent="0.25">
      <c r="A15" s="539" t="s">
        <v>971</v>
      </c>
      <c r="B15" s="436" t="s">
        <v>144</v>
      </c>
      <c r="F15" s="537"/>
      <c r="G15" s="175"/>
      <c r="H15" s="537"/>
      <c r="I15" s="537"/>
    </row>
    <row r="16" spans="1:9" x14ac:dyDescent="0.25">
      <c r="A16" s="539" t="s">
        <v>986</v>
      </c>
      <c r="B16" s="435" t="s">
        <v>45</v>
      </c>
      <c r="F16" s="537"/>
      <c r="G16" s="175"/>
      <c r="H16" s="537"/>
      <c r="I16" s="537"/>
    </row>
    <row r="17" spans="1:9" x14ac:dyDescent="0.25">
      <c r="A17" s="539" t="s">
        <v>993</v>
      </c>
      <c r="B17" s="435" t="s">
        <v>187</v>
      </c>
      <c r="F17" s="537"/>
      <c r="G17" s="175"/>
      <c r="H17" s="537"/>
      <c r="I17" s="537"/>
    </row>
    <row r="18" spans="1:9" x14ac:dyDescent="0.25">
      <c r="A18" s="539" t="s">
        <v>305</v>
      </c>
      <c r="B18" s="436" t="s">
        <v>145</v>
      </c>
      <c r="F18" s="537"/>
      <c r="G18" s="175"/>
      <c r="H18" s="537"/>
      <c r="I18" s="537"/>
    </row>
    <row r="19" spans="1:9" x14ac:dyDescent="0.25">
      <c r="A19" s="539" t="s">
        <v>1025</v>
      </c>
      <c r="B19" s="435" t="s">
        <v>71</v>
      </c>
      <c r="F19" s="537"/>
      <c r="G19" s="175"/>
      <c r="H19" s="537"/>
      <c r="I19" s="537"/>
    </row>
    <row r="20" spans="1:9" x14ac:dyDescent="0.25">
      <c r="A20" s="539" t="s">
        <v>920</v>
      </c>
      <c r="B20" s="437" t="s">
        <v>21</v>
      </c>
      <c r="F20" s="537"/>
      <c r="G20" s="175"/>
      <c r="H20" s="537"/>
      <c r="I20" s="537"/>
    </row>
    <row r="21" spans="1:9" x14ac:dyDescent="0.25">
      <c r="A21" s="539" t="s">
        <v>994</v>
      </c>
      <c r="B21" s="435" t="s">
        <v>188</v>
      </c>
      <c r="F21" s="537"/>
      <c r="G21" s="175"/>
      <c r="H21" s="537"/>
      <c r="I21" s="537"/>
    </row>
    <row r="22" spans="1:9" x14ac:dyDescent="0.25">
      <c r="A22" s="539" t="s">
        <v>260</v>
      </c>
      <c r="B22" s="436" t="s">
        <v>146</v>
      </c>
      <c r="F22" s="537"/>
      <c r="G22" s="175"/>
      <c r="H22" s="537"/>
      <c r="I22" s="537"/>
    </row>
    <row r="23" spans="1:9" x14ac:dyDescent="0.25">
      <c r="A23" s="539" t="s">
        <v>258</v>
      </c>
      <c r="B23" s="435" t="s">
        <v>179</v>
      </c>
      <c r="F23" s="537"/>
      <c r="G23" s="175"/>
      <c r="H23" s="537"/>
      <c r="I23" s="537"/>
    </row>
    <row r="24" spans="1:9" x14ac:dyDescent="0.25">
      <c r="A24" s="539" t="s">
        <v>1006</v>
      </c>
      <c r="B24" s="435" t="s">
        <v>195</v>
      </c>
      <c r="F24" s="537"/>
      <c r="G24" s="175"/>
      <c r="H24" s="537"/>
      <c r="I24" s="537"/>
    </row>
    <row r="25" spans="1:9" x14ac:dyDescent="0.25">
      <c r="A25" s="539" t="s">
        <v>257</v>
      </c>
      <c r="B25" s="436" t="s">
        <v>147</v>
      </c>
      <c r="F25" s="537"/>
      <c r="G25" s="175"/>
      <c r="H25" s="537"/>
      <c r="I25" s="537"/>
    </row>
    <row r="26" spans="1:9" x14ac:dyDescent="0.25">
      <c r="A26" s="539" t="s">
        <v>897</v>
      </c>
      <c r="B26" s="437" t="s">
        <v>78</v>
      </c>
      <c r="F26" s="537"/>
      <c r="G26" s="175"/>
      <c r="H26" s="537"/>
      <c r="I26" s="537"/>
    </row>
    <row r="27" spans="1:9" x14ac:dyDescent="0.25">
      <c r="A27" s="539" t="s">
        <v>898</v>
      </c>
      <c r="B27" s="437" t="s">
        <v>3</v>
      </c>
      <c r="F27" s="537"/>
      <c r="G27" s="175"/>
      <c r="H27" s="537"/>
      <c r="I27" s="537"/>
    </row>
    <row r="28" spans="1:9" x14ac:dyDescent="0.25">
      <c r="A28" s="539" t="s">
        <v>261</v>
      </c>
      <c r="B28" s="436" t="s">
        <v>148</v>
      </c>
      <c r="F28" s="537"/>
      <c r="G28" s="175"/>
      <c r="H28" s="537"/>
      <c r="I28" s="537"/>
    </row>
    <row r="29" spans="1:9" x14ac:dyDescent="0.25">
      <c r="A29" s="539" t="s">
        <v>286</v>
      </c>
      <c r="B29" s="437" t="s">
        <v>96</v>
      </c>
      <c r="F29" s="537"/>
      <c r="G29" s="175"/>
      <c r="H29" s="537"/>
      <c r="I29" s="537"/>
    </row>
    <row r="30" spans="1:9" x14ac:dyDescent="0.25">
      <c r="A30" s="539" t="s">
        <v>259</v>
      </c>
      <c r="B30" s="436" t="s">
        <v>149</v>
      </c>
      <c r="F30" s="537"/>
      <c r="G30" s="175"/>
      <c r="H30" s="537"/>
      <c r="I30" s="537"/>
    </row>
    <row r="31" spans="1:9" x14ac:dyDescent="0.25">
      <c r="A31" s="539" t="s">
        <v>315</v>
      </c>
      <c r="B31" s="435" t="s">
        <v>196</v>
      </c>
      <c r="F31" s="537"/>
      <c r="G31" s="175"/>
      <c r="H31" s="537"/>
      <c r="I31" s="537"/>
    </row>
    <row r="32" spans="1:9" x14ac:dyDescent="0.25">
      <c r="A32" s="539" t="s">
        <v>987</v>
      </c>
      <c r="B32" s="435" t="s">
        <v>171</v>
      </c>
      <c r="F32" s="537"/>
      <c r="G32" s="175"/>
      <c r="H32" s="537"/>
      <c r="I32" s="537"/>
    </row>
    <row r="33" spans="1:9" x14ac:dyDescent="0.25">
      <c r="A33" s="539" t="s">
        <v>972</v>
      </c>
      <c r="B33" s="436" t="s">
        <v>323</v>
      </c>
      <c r="F33" s="537"/>
      <c r="G33" s="175"/>
      <c r="H33" s="537"/>
      <c r="I33" s="537"/>
    </row>
    <row r="34" spans="1:9" x14ac:dyDescent="0.25">
      <c r="A34" s="539" t="s">
        <v>899</v>
      </c>
      <c r="B34" s="437" t="s">
        <v>79</v>
      </c>
      <c r="F34" s="537"/>
      <c r="G34" s="175"/>
      <c r="H34" s="537"/>
      <c r="I34" s="537"/>
    </row>
    <row r="35" spans="1:9" x14ac:dyDescent="0.25">
      <c r="A35" s="539" t="s">
        <v>941</v>
      </c>
      <c r="B35" s="437" t="s">
        <v>97</v>
      </c>
      <c r="F35" s="537"/>
      <c r="G35" s="175"/>
      <c r="H35" s="537"/>
      <c r="I35" s="537"/>
    </row>
    <row r="36" spans="1:9" x14ac:dyDescent="0.25">
      <c r="A36" s="539" t="s">
        <v>1026</v>
      </c>
      <c r="B36" s="435" t="s">
        <v>242</v>
      </c>
      <c r="F36" s="537"/>
      <c r="G36" s="175"/>
      <c r="H36" s="537"/>
      <c r="I36" s="537"/>
    </row>
    <row r="37" spans="1:9" x14ac:dyDescent="0.25">
      <c r="A37" s="539" t="s">
        <v>988</v>
      </c>
      <c r="B37" s="435" t="s">
        <v>46</v>
      </c>
      <c r="F37" s="537"/>
      <c r="G37" s="175"/>
      <c r="H37" s="537"/>
      <c r="I37" s="537"/>
    </row>
    <row r="38" spans="1:9" x14ac:dyDescent="0.25">
      <c r="A38" s="539" t="s">
        <v>942</v>
      </c>
      <c r="B38" s="438" t="s">
        <v>98</v>
      </c>
      <c r="F38" s="537"/>
      <c r="G38" s="175"/>
      <c r="H38" s="537"/>
      <c r="I38" s="537"/>
    </row>
    <row r="39" spans="1:9" x14ac:dyDescent="0.25">
      <c r="A39" s="539" t="s">
        <v>386</v>
      </c>
      <c r="B39" s="435" t="s">
        <v>197</v>
      </c>
      <c r="F39" s="537"/>
      <c r="G39" s="175"/>
      <c r="H39" s="537"/>
      <c r="I39" s="537"/>
    </row>
    <row r="40" spans="1:9" x14ac:dyDescent="0.25">
      <c r="A40" s="539" t="s">
        <v>900</v>
      </c>
      <c r="B40" s="437" t="s">
        <v>4</v>
      </c>
      <c r="F40" s="537"/>
      <c r="G40" s="175"/>
      <c r="H40" s="537"/>
      <c r="I40" s="537"/>
    </row>
    <row r="41" spans="1:9" x14ac:dyDescent="0.25">
      <c r="A41" s="539" t="s">
        <v>287</v>
      </c>
      <c r="B41" s="437" t="s">
        <v>99</v>
      </c>
      <c r="F41" s="537"/>
      <c r="G41" s="175"/>
      <c r="H41" s="537"/>
      <c r="I41" s="537"/>
    </row>
    <row r="42" spans="1:9" x14ac:dyDescent="0.25">
      <c r="A42" s="539" t="s">
        <v>288</v>
      </c>
      <c r="B42" s="437" t="s">
        <v>100</v>
      </c>
      <c r="F42" s="537"/>
      <c r="G42" s="175"/>
      <c r="H42" s="537"/>
      <c r="I42" s="537"/>
    </row>
    <row r="43" spans="1:9" x14ac:dyDescent="0.25">
      <c r="A43" s="539" t="s">
        <v>1010</v>
      </c>
      <c r="B43" s="435" t="s">
        <v>198</v>
      </c>
      <c r="F43" s="537"/>
      <c r="G43" s="175"/>
      <c r="H43" s="537"/>
      <c r="I43" s="537"/>
    </row>
    <row r="44" spans="1:9" x14ac:dyDescent="0.25">
      <c r="A44" s="539" t="s">
        <v>945</v>
      </c>
      <c r="B44" s="437" t="s">
        <v>101</v>
      </c>
      <c r="F44" s="537"/>
      <c r="G44" s="175"/>
      <c r="H44" s="537"/>
      <c r="I44" s="537"/>
    </row>
    <row r="45" spans="1:9" x14ac:dyDescent="0.25">
      <c r="A45" s="539" t="s">
        <v>967</v>
      </c>
      <c r="B45" s="436" t="s">
        <v>40</v>
      </c>
      <c r="F45" s="537"/>
      <c r="G45" s="175"/>
      <c r="H45" s="537"/>
      <c r="I45" s="537"/>
    </row>
    <row r="46" spans="1:9" x14ac:dyDescent="0.25">
      <c r="A46" s="539" t="s">
        <v>946</v>
      </c>
      <c r="B46" s="437" t="s">
        <v>102</v>
      </c>
      <c r="F46" s="537"/>
      <c r="G46" s="175"/>
      <c r="H46" s="537"/>
      <c r="I46" s="537"/>
    </row>
    <row r="47" spans="1:9" x14ac:dyDescent="0.25">
      <c r="A47" s="540" t="s">
        <v>976</v>
      </c>
      <c r="B47" s="436" t="s">
        <v>151</v>
      </c>
      <c r="F47" s="537"/>
      <c r="G47" s="175"/>
      <c r="H47" s="537"/>
      <c r="I47" s="537"/>
    </row>
    <row r="48" spans="1:9" x14ac:dyDescent="0.25">
      <c r="A48" s="539" t="s">
        <v>964</v>
      </c>
      <c r="B48" s="437" t="s">
        <v>103</v>
      </c>
      <c r="F48" s="537"/>
      <c r="G48" s="175"/>
      <c r="H48" s="537"/>
      <c r="I48" s="537"/>
    </row>
    <row r="49" spans="1:9" x14ac:dyDescent="0.25">
      <c r="A49" s="539" t="s">
        <v>963</v>
      </c>
      <c r="B49" s="437" t="s">
        <v>104</v>
      </c>
      <c r="F49" s="537"/>
      <c r="G49" s="175"/>
      <c r="H49" s="537"/>
      <c r="I49" s="537"/>
    </row>
    <row r="50" spans="1:9" x14ac:dyDescent="0.25">
      <c r="A50" s="539" t="s">
        <v>47</v>
      </c>
      <c r="B50" s="435" t="s">
        <v>48</v>
      </c>
      <c r="F50" s="537"/>
      <c r="G50" s="175"/>
      <c r="H50" s="537"/>
      <c r="I50" s="537"/>
    </row>
    <row r="51" spans="1:9" x14ac:dyDescent="0.25">
      <c r="A51" s="539" t="s">
        <v>57</v>
      </c>
      <c r="B51" s="435" t="s">
        <v>58</v>
      </c>
      <c r="F51" s="537"/>
      <c r="G51" s="175"/>
      <c r="H51" s="537"/>
      <c r="I51" s="537"/>
    </row>
    <row r="52" spans="1:9" x14ac:dyDescent="0.25">
      <c r="A52" s="539" t="s">
        <v>1045</v>
      </c>
      <c r="B52" s="435" t="s">
        <v>220</v>
      </c>
      <c r="F52" s="537"/>
      <c r="G52" s="175"/>
      <c r="H52" s="537"/>
      <c r="I52" s="537"/>
    </row>
    <row r="53" spans="1:9" x14ac:dyDescent="0.25">
      <c r="A53" s="539" t="s">
        <v>1034</v>
      </c>
      <c r="B53" s="435" t="s">
        <v>219</v>
      </c>
      <c r="F53" s="537"/>
      <c r="G53" s="175"/>
      <c r="H53" s="537"/>
      <c r="I53" s="537"/>
    </row>
    <row r="54" spans="1:9" x14ac:dyDescent="0.25">
      <c r="A54" s="539" t="s">
        <v>990</v>
      </c>
      <c r="B54" s="435" t="s">
        <v>172</v>
      </c>
      <c r="F54" s="537"/>
      <c r="G54" s="175"/>
      <c r="H54" s="537"/>
      <c r="I54" s="537"/>
    </row>
    <row r="55" spans="1:9" x14ac:dyDescent="0.25">
      <c r="A55" s="539" t="s">
        <v>948</v>
      </c>
      <c r="B55" s="438" t="s">
        <v>105</v>
      </c>
      <c r="F55" s="537"/>
      <c r="G55" s="175"/>
      <c r="H55" s="537"/>
      <c r="I55" s="537"/>
    </row>
    <row r="56" spans="1:9" x14ac:dyDescent="0.25">
      <c r="A56" s="539" t="s">
        <v>949</v>
      </c>
      <c r="B56" s="437" t="s">
        <v>106</v>
      </c>
      <c r="F56" s="537"/>
      <c r="G56" s="175"/>
      <c r="H56" s="537"/>
      <c r="I56" s="537"/>
    </row>
    <row r="57" spans="1:9" x14ac:dyDescent="0.25">
      <c r="A57" s="541" t="s">
        <v>950</v>
      </c>
      <c r="B57" s="438" t="s">
        <v>108</v>
      </c>
      <c r="F57" s="537"/>
      <c r="G57" s="175"/>
      <c r="H57" s="537"/>
      <c r="I57" s="537"/>
    </row>
    <row r="58" spans="1:9" x14ac:dyDescent="0.25">
      <c r="A58" s="539" t="s">
        <v>1027</v>
      </c>
      <c r="B58" s="440" t="s">
        <v>232</v>
      </c>
      <c r="F58" s="537"/>
      <c r="G58" s="175"/>
      <c r="H58" s="537"/>
      <c r="I58" s="537"/>
    </row>
    <row r="59" spans="1:9" x14ac:dyDescent="0.25">
      <c r="A59" s="539" t="s">
        <v>306</v>
      </c>
      <c r="B59" s="436" t="s">
        <v>152</v>
      </c>
      <c r="F59" s="537"/>
      <c r="G59" s="175"/>
      <c r="H59" s="537"/>
      <c r="I59" s="537"/>
    </row>
    <row r="60" spans="1:9" x14ac:dyDescent="0.25">
      <c r="A60" s="539" t="s">
        <v>384</v>
      </c>
      <c r="B60" s="437" t="s">
        <v>107</v>
      </c>
      <c r="F60" s="537"/>
      <c r="G60" s="175"/>
      <c r="H60" s="537"/>
      <c r="I60" s="537"/>
    </row>
    <row r="61" spans="1:9" x14ac:dyDescent="0.25">
      <c r="A61" s="539" t="s">
        <v>913</v>
      </c>
      <c r="B61" s="437" t="s">
        <v>32</v>
      </c>
      <c r="F61" s="537"/>
      <c r="G61" s="175"/>
      <c r="H61" s="537"/>
      <c r="I61" s="537"/>
    </row>
    <row r="62" spans="1:9" x14ac:dyDescent="0.25">
      <c r="A62" s="539" t="s">
        <v>977</v>
      </c>
      <c r="B62" s="436" t="s">
        <v>153</v>
      </c>
      <c r="F62" s="537"/>
      <c r="G62" s="175"/>
      <c r="H62" s="537"/>
      <c r="I62" s="537"/>
    </row>
    <row r="63" spans="1:9" x14ac:dyDescent="0.25">
      <c r="A63" s="539" t="s">
        <v>325</v>
      </c>
      <c r="B63" s="436" t="s">
        <v>324</v>
      </c>
      <c r="F63" s="537"/>
      <c r="G63" s="175"/>
      <c r="H63" s="537"/>
      <c r="I63" s="537"/>
    </row>
    <row r="64" spans="1:9" x14ac:dyDescent="0.25">
      <c r="A64" s="539" t="s">
        <v>931</v>
      </c>
      <c r="B64" s="437" t="s">
        <v>14</v>
      </c>
      <c r="F64" s="537"/>
      <c r="G64" s="175"/>
      <c r="H64" s="537"/>
      <c r="I64" s="537"/>
    </row>
    <row r="65" spans="1:9" x14ac:dyDescent="0.25">
      <c r="A65" s="539" t="s">
        <v>1096</v>
      </c>
      <c r="B65" s="437" t="s">
        <v>5</v>
      </c>
      <c r="F65" s="537"/>
      <c r="G65" s="175"/>
      <c r="H65" s="537"/>
      <c r="I65" s="537"/>
    </row>
    <row r="66" spans="1:9" x14ac:dyDescent="0.25">
      <c r="A66" s="539" t="s">
        <v>901</v>
      </c>
      <c r="B66" s="437" t="s">
        <v>6</v>
      </c>
      <c r="F66" s="537"/>
      <c r="G66" s="175"/>
      <c r="H66" s="537"/>
      <c r="I66" s="537"/>
    </row>
    <row r="67" spans="1:9" x14ac:dyDescent="0.25">
      <c r="A67" s="539" t="s">
        <v>943</v>
      </c>
      <c r="B67" s="437" t="s">
        <v>109</v>
      </c>
      <c r="F67" s="537"/>
      <c r="G67" s="175"/>
      <c r="H67" s="537"/>
      <c r="I67" s="537"/>
    </row>
    <row r="68" spans="1:9" x14ac:dyDescent="0.25">
      <c r="A68" s="539" t="s">
        <v>262</v>
      </c>
      <c r="B68" s="436" t="s">
        <v>154</v>
      </c>
      <c r="F68" s="537"/>
      <c r="G68" s="175"/>
      <c r="H68" s="537"/>
      <c r="I68" s="537"/>
    </row>
    <row r="69" spans="1:9" x14ac:dyDescent="0.25">
      <c r="A69" s="539" t="s">
        <v>974</v>
      </c>
      <c r="B69" s="436" t="s">
        <v>155</v>
      </c>
      <c r="F69" s="537"/>
      <c r="G69" s="175"/>
      <c r="H69" s="537"/>
      <c r="I69" s="537"/>
    </row>
    <row r="70" spans="1:9" x14ac:dyDescent="0.25">
      <c r="A70" s="539" t="s">
        <v>368</v>
      </c>
      <c r="B70" s="434" t="s">
        <v>173</v>
      </c>
      <c r="F70" s="537"/>
      <c r="G70" s="175"/>
      <c r="H70" s="537"/>
      <c r="I70" s="537"/>
    </row>
    <row r="71" spans="1:9" x14ac:dyDescent="0.25">
      <c r="A71" s="539" t="s">
        <v>933</v>
      </c>
      <c r="B71" s="437" t="s">
        <v>35</v>
      </c>
      <c r="F71" s="537"/>
      <c r="G71" s="175"/>
      <c r="H71" s="537"/>
      <c r="I71" s="537"/>
    </row>
    <row r="72" spans="1:9" x14ac:dyDescent="0.25">
      <c r="A72" s="539" t="s">
        <v>307</v>
      </c>
      <c r="B72" s="436" t="s">
        <v>156</v>
      </c>
      <c r="F72" s="537"/>
      <c r="G72" s="175"/>
      <c r="H72" s="537"/>
      <c r="I72" s="537"/>
    </row>
    <row r="73" spans="1:9" x14ac:dyDescent="0.25">
      <c r="A73" s="539" t="s">
        <v>939</v>
      </c>
      <c r="B73" s="437" t="s">
        <v>110</v>
      </c>
      <c r="F73" s="537"/>
      <c r="G73" s="175"/>
      <c r="H73" s="537"/>
      <c r="I73" s="537"/>
    </row>
    <row r="74" spans="1:9" x14ac:dyDescent="0.25">
      <c r="A74" s="539" t="s">
        <v>289</v>
      </c>
      <c r="B74" s="437" t="s">
        <v>111</v>
      </c>
      <c r="F74" s="537"/>
      <c r="G74" s="175"/>
      <c r="H74" s="537"/>
      <c r="I74" s="537"/>
    </row>
    <row r="75" spans="1:9" x14ac:dyDescent="0.25">
      <c r="A75" s="539" t="s">
        <v>903</v>
      </c>
      <c r="B75" s="437" t="s">
        <v>8</v>
      </c>
      <c r="F75" s="537"/>
      <c r="G75" s="175"/>
      <c r="H75" s="537"/>
      <c r="I75" s="537"/>
    </row>
    <row r="76" spans="1:9" x14ac:dyDescent="0.25">
      <c r="A76" s="539" t="s">
        <v>1099</v>
      </c>
      <c r="B76" s="437" t="s">
        <v>139</v>
      </c>
      <c r="F76" s="537"/>
      <c r="G76" s="175"/>
      <c r="H76" s="537"/>
      <c r="I76" s="537"/>
    </row>
    <row r="77" spans="1:9" x14ac:dyDescent="0.25">
      <c r="A77" s="539" t="s">
        <v>940</v>
      </c>
      <c r="B77" s="437" t="s">
        <v>112</v>
      </c>
      <c r="F77" s="537"/>
      <c r="G77" s="175"/>
      <c r="H77" s="537"/>
      <c r="I77" s="537"/>
    </row>
    <row r="78" spans="1:9" x14ac:dyDescent="0.25">
      <c r="A78" s="539" t="s">
        <v>989</v>
      </c>
      <c r="B78" s="435" t="s">
        <v>174</v>
      </c>
      <c r="F78" s="537"/>
      <c r="G78" s="175"/>
      <c r="H78" s="537"/>
      <c r="I78" s="537"/>
    </row>
    <row r="79" spans="1:9" x14ac:dyDescent="0.25">
      <c r="A79" s="539" t="s">
        <v>904</v>
      </c>
      <c r="B79" s="437" t="s">
        <v>80</v>
      </c>
      <c r="F79" s="537"/>
      <c r="G79" s="175"/>
      <c r="H79" s="537"/>
      <c r="I79" s="537"/>
    </row>
    <row r="80" spans="1:9" x14ac:dyDescent="0.25">
      <c r="A80" s="539" t="s">
        <v>1028</v>
      </c>
      <c r="B80" s="435" t="s">
        <v>223</v>
      </c>
      <c r="F80" s="537"/>
      <c r="G80" s="175"/>
      <c r="H80" s="537"/>
      <c r="I80" s="537"/>
    </row>
    <row r="81" spans="1:9" x14ac:dyDescent="0.25">
      <c r="A81" s="539" t="s">
        <v>905</v>
      </c>
      <c r="B81" s="438" t="s">
        <v>27</v>
      </c>
      <c r="F81" s="537"/>
      <c r="G81" s="175"/>
      <c r="H81" s="537"/>
      <c r="I81" s="537"/>
    </row>
    <row r="82" spans="1:9" x14ac:dyDescent="0.25">
      <c r="A82" s="539" t="s">
        <v>906</v>
      </c>
      <c r="B82" s="438" t="s">
        <v>12</v>
      </c>
      <c r="F82" s="537"/>
      <c r="G82" s="175"/>
      <c r="H82" s="537"/>
      <c r="I82" s="537"/>
    </row>
    <row r="83" spans="1:9" x14ac:dyDescent="0.25">
      <c r="A83" s="539" t="s">
        <v>1031</v>
      </c>
      <c r="B83" s="434" t="s">
        <v>224</v>
      </c>
      <c r="F83" s="537"/>
      <c r="G83" s="175"/>
      <c r="H83" s="537"/>
      <c r="I83" s="537"/>
    </row>
    <row r="84" spans="1:9" x14ac:dyDescent="0.25">
      <c r="A84" s="539" t="s">
        <v>1030</v>
      </c>
      <c r="B84" s="434" t="s">
        <v>244</v>
      </c>
      <c r="F84" s="537"/>
      <c r="G84" s="175"/>
      <c r="H84" s="537"/>
      <c r="I84" s="537"/>
    </row>
    <row r="85" spans="1:9" x14ac:dyDescent="0.25">
      <c r="A85" s="539" t="s">
        <v>944</v>
      </c>
      <c r="B85" s="437" t="s">
        <v>113</v>
      </c>
      <c r="F85" s="537"/>
      <c r="G85" s="175"/>
      <c r="H85" s="537"/>
      <c r="I85" s="537"/>
    </row>
    <row r="86" spans="1:9" x14ac:dyDescent="0.25">
      <c r="A86" s="539" t="s">
        <v>290</v>
      </c>
      <c r="B86" s="437" t="s">
        <v>114</v>
      </c>
      <c r="F86" s="537"/>
      <c r="G86" s="175"/>
      <c r="H86" s="537"/>
      <c r="I86" s="537"/>
    </row>
    <row r="87" spans="1:9" x14ac:dyDescent="0.25">
      <c r="A87" s="539" t="s">
        <v>995</v>
      </c>
      <c r="B87" s="435" t="s">
        <v>189</v>
      </c>
      <c r="F87" s="537"/>
      <c r="G87" s="175"/>
      <c r="H87" s="537"/>
      <c r="I87" s="537"/>
    </row>
    <row r="88" spans="1:9" x14ac:dyDescent="0.25">
      <c r="A88" s="539" t="s">
        <v>902</v>
      </c>
      <c r="B88" s="438" t="s">
        <v>7</v>
      </c>
      <c r="F88" s="537"/>
      <c r="G88" s="175"/>
      <c r="H88" s="537"/>
      <c r="I88" s="537"/>
    </row>
    <row r="89" spans="1:9" x14ac:dyDescent="0.25">
      <c r="A89" s="539" t="s">
        <v>291</v>
      </c>
      <c r="B89" s="437" t="s">
        <v>115</v>
      </c>
      <c r="F89" s="537"/>
      <c r="G89" s="175"/>
      <c r="H89" s="537"/>
      <c r="I89" s="537"/>
    </row>
    <row r="90" spans="1:9" x14ac:dyDescent="0.25">
      <c r="A90" s="539" t="s">
        <v>264</v>
      </c>
      <c r="B90" s="437" t="s">
        <v>81</v>
      </c>
      <c r="F90" s="537"/>
      <c r="G90" s="175"/>
      <c r="H90" s="537"/>
      <c r="I90" s="537"/>
    </row>
    <row r="91" spans="1:9" x14ac:dyDescent="0.25">
      <c r="A91" s="539" t="s">
        <v>907</v>
      </c>
      <c r="B91" s="437" t="s">
        <v>10</v>
      </c>
      <c r="F91" s="537"/>
      <c r="G91" s="175"/>
      <c r="H91" s="537"/>
      <c r="I91" s="537"/>
    </row>
    <row r="92" spans="1:9" x14ac:dyDescent="0.25">
      <c r="A92" s="539" t="s">
        <v>966</v>
      </c>
      <c r="B92" s="436" t="s">
        <v>42</v>
      </c>
      <c r="F92" s="537"/>
      <c r="G92" s="175"/>
      <c r="H92" s="537"/>
      <c r="I92" s="537"/>
    </row>
    <row r="93" spans="1:9" x14ac:dyDescent="0.25">
      <c r="A93" s="539" t="s">
        <v>367</v>
      </c>
      <c r="B93" s="441" t="s">
        <v>157</v>
      </c>
      <c r="F93" s="537"/>
      <c r="G93" s="175"/>
      <c r="H93" s="537"/>
      <c r="I93" s="537"/>
    </row>
    <row r="94" spans="1:9" x14ac:dyDescent="0.25">
      <c r="A94" s="539" t="s">
        <v>216</v>
      </c>
      <c r="B94" s="435" t="s">
        <v>217</v>
      </c>
      <c r="F94" s="537"/>
      <c r="G94" s="175"/>
      <c r="H94" s="537"/>
      <c r="I94" s="537"/>
    </row>
    <row r="95" spans="1:9" x14ac:dyDescent="0.25">
      <c r="A95" s="539" t="s">
        <v>308</v>
      </c>
      <c r="B95" s="436" t="s">
        <v>158</v>
      </c>
      <c r="F95" s="537"/>
      <c r="G95" s="175"/>
      <c r="H95" s="537"/>
      <c r="I95" s="537"/>
    </row>
    <row r="96" spans="1:9" x14ac:dyDescent="0.25">
      <c r="A96" s="539" t="s">
        <v>263</v>
      </c>
      <c r="B96" s="437" t="s">
        <v>82</v>
      </c>
      <c r="F96" s="537"/>
      <c r="G96" s="175"/>
      <c r="H96" s="537"/>
      <c r="I96" s="537"/>
    </row>
    <row r="97" spans="1:9" x14ac:dyDescent="0.25">
      <c r="A97" s="539" t="s">
        <v>292</v>
      </c>
      <c r="B97" s="437" t="s">
        <v>116</v>
      </c>
      <c r="F97" s="537"/>
      <c r="G97" s="175"/>
      <c r="H97" s="537"/>
      <c r="I97" s="537"/>
    </row>
    <row r="98" spans="1:9" x14ac:dyDescent="0.25">
      <c r="A98" s="539" t="s">
        <v>293</v>
      </c>
      <c r="B98" s="437" t="s">
        <v>117</v>
      </c>
      <c r="F98" s="537"/>
      <c r="G98" s="175"/>
      <c r="H98" s="537"/>
      <c r="I98" s="537"/>
    </row>
    <row r="99" spans="1:9" x14ac:dyDescent="0.25">
      <c r="A99" s="539" t="s">
        <v>310</v>
      </c>
      <c r="B99" s="435" t="s">
        <v>175</v>
      </c>
      <c r="F99" s="537"/>
      <c r="G99" s="175"/>
      <c r="H99" s="537"/>
      <c r="I99" s="537"/>
    </row>
    <row r="100" spans="1:9" x14ac:dyDescent="0.25">
      <c r="A100" s="539" t="s">
        <v>309</v>
      </c>
      <c r="B100" s="436" t="s">
        <v>159</v>
      </c>
      <c r="F100" s="537"/>
      <c r="G100" s="175"/>
      <c r="H100" s="537"/>
      <c r="I100" s="537"/>
    </row>
    <row r="101" spans="1:9" x14ac:dyDescent="0.25">
      <c r="A101" s="539" t="s">
        <v>1032</v>
      </c>
      <c r="B101" s="435" t="s">
        <v>221</v>
      </c>
      <c r="F101" s="537"/>
      <c r="G101" s="175"/>
      <c r="H101" s="537"/>
      <c r="I101" s="537"/>
    </row>
    <row r="102" spans="1:9" x14ac:dyDescent="0.25">
      <c r="A102" s="539" t="s">
        <v>908</v>
      </c>
      <c r="B102" s="437" t="s">
        <v>83</v>
      </c>
      <c r="F102" s="537"/>
      <c r="G102" s="175"/>
      <c r="H102" s="537"/>
      <c r="I102" s="537"/>
    </row>
    <row r="103" spans="1:9" x14ac:dyDescent="0.25">
      <c r="A103" s="539" t="s">
        <v>364</v>
      </c>
      <c r="B103" s="441" t="s">
        <v>160</v>
      </c>
      <c r="F103" s="537"/>
      <c r="G103" s="175"/>
      <c r="H103" s="537"/>
      <c r="I103" s="537"/>
    </row>
    <row r="104" spans="1:9" x14ac:dyDescent="0.25">
      <c r="A104" s="539" t="s">
        <v>1007</v>
      </c>
      <c r="B104" s="435" t="s">
        <v>59</v>
      </c>
      <c r="F104" s="537"/>
      <c r="G104" s="175"/>
      <c r="H104" s="537"/>
      <c r="I104" s="537"/>
    </row>
    <row r="105" spans="1:9" x14ac:dyDescent="0.25">
      <c r="A105" s="539" t="s">
        <v>929</v>
      </c>
      <c r="B105" s="437" t="s">
        <v>18</v>
      </c>
      <c r="F105" s="537"/>
      <c r="G105" s="175"/>
      <c r="H105" s="537"/>
      <c r="I105" s="537"/>
    </row>
    <row r="106" spans="1:9" x14ac:dyDescent="0.25">
      <c r="A106" s="539" t="s">
        <v>911</v>
      </c>
      <c r="B106" s="437" t="s">
        <v>30</v>
      </c>
      <c r="F106" s="537"/>
      <c r="G106" s="175"/>
      <c r="H106" s="537"/>
      <c r="I106" s="537"/>
    </row>
    <row r="107" spans="1:9" x14ac:dyDescent="0.25">
      <c r="A107" s="539" t="s">
        <v>1008</v>
      </c>
      <c r="B107" s="434" t="s">
        <v>60</v>
      </c>
      <c r="F107" s="537"/>
      <c r="G107" s="175"/>
      <c r="H107" s="537"/>
      <c r="I107" s="537"/>
    </row>
    <row r="108" spans="1:9" x14ac:dyDescent="0.25">
      <c r="A108" s="539" t="s">
        <v>1009</v>
      </c>
      <c r="B108" s="435" t="s">
        <v>61</v>
      </c>
      <c r="F108" s="537"/>
      <c r="G108" s="175"/>
      <c r="H108" s="537"/>
      <c r="I108" s="537"/>
    </row>
    <row r="109" spans="1:9" x14ac:dyDescent="0.25">
      <c r="A109" s="539" t="s">
        <v>385</v>
      </c>
      <c r="B109" s="435" t="s">
        <v>56</v>
      </c>
      <c r="F109" s="537"/>
      <c r="G109" s="175"/>
      <c r="H109" s="537"/>
      <c r="I109" s="537"/>
    </row>
    <row r="110" spans="1:9" x14ac:dyDescent="0.25">
      <c r="A110" s="539" t="s">
        <v>996</v>
      </c>
      <c r="B110" s="435" t="s">
        <v>180</v>
      </c>
      <c r="F110" s="537"/>
      <c r="G110" s="175"/>
      <c r="H110" s="537"/>
      <c r="I110" s="537"/>
    </row>
    <row r="111" spans="1:9" x14ac:dyDescent="0.25">
      <c r="A111" s="539" t="s">
        <v>910</v>
      </c>
      <c r="B111" s="437" t="s">
        <v>9</v>
      </c>
      <c r="F111" s="537"/>
      <c r="G111" s="175"/>
      <c r="H111" s="537"/>
      <c r="I111" s="537"/>
    </row>
    <row r="112" spans="1:9" x14ac:dyDescent="0.25">
      <c r="A112" s="539" t="s">
        <v>909</v>
      </c>
      <c r="B112" s="437" t="s">
        <v>84</v>
      </c>
      <c r="F112" s="537"/>
      <c r="G112" s="175"/>
      <c r="H112" s="537"/>
      <c r="I112" s="537"/>
    </row>
    <row r="113" spans="1:9" x14ac:dyDescent="0.25">
      <c r="A113" s="539" t="s">
        <v>54</v>
      </c>
      <c r="B113" s="435" t="s">
        <v>55</v>
      </c>
      <c r="F113" s="537"/>
      <c r="G113" s="175"/>
      <c r="H113" s="537"/>
      <c r="I113" s="537"/>
    </row>
    <row r="114" spans="1:9" x14ac:dyDescent="0.25">
      <c r="A114" s="539" t="s">
        <v>912</v>
      </c>
      <c r="B114" s="438" t="s">
        <v>13</v>
      </c>
      <c r="F114" s="537"/>
      <c r="G114" s="175"/>
      <c r="H114" s="537"/>
      <c r="I114" s="537"/>
    </row>
    <row r="115" spans="1:9" x14ac:dyDescent="0.25">
      <c r="A115" s="539" t="s">
        <v>975</v>
      </c>
      <c r="B115" s="436" t="s">
        <v>161</v>
      </c>
      <c r="F115" s="537"/>
      <c r="G115" s="175"/>
      <c r="H115" s="537"/>
      <c r="I115" s="537"/>
    </row>
    <row r="116" spans="1:9" x14ac:dyDescent="0.25">
      <c r="A116" s="539" t="s">
        <v>62</v>
      </c>
      <c r="B116" s="435" t="s">
        <v>63</v>
      </c>
      <c r="F116" s="537"/>
      <c r="G116" s="175"/>
      <c r="H116" s="537"/>
      <c r="I116" s="537"/>
    </row>
    <row r="117" spans="1:9" x14ac:dyDescent="0.25">
      <c r="A117" s="539" t="s">
        <v>265</v>
      </c>
      <c r="B117" s="437" t="s">
        <v>85</v>
      </c>
      <c r="F117" s="537"/>
      <c r="G117" s="175"/>
      <c r="H117" s="537"/>
      <c r="I117" s="537"/>
    </row>
    <row r="118" spans="1:9" x14ac:dyDescent="0.25">
      <c r="A118" s="539" t="s">
        <v>998</v>
      </c>
      <c r="B118" s="435" t="s">
        <v>190</v>
      </c>
      <c r="F118" s="537"/>
      <c r="G118" s="175"/>
      <c r="H118" s="537"/>
      <c r="I118" s="537"/>
    </row>
    <row r="119" spans="1:9" x14ac:dyDescent="0.25">
      <c r="A119" s="539" t="s">
        <v>1011</v>
      </c>
      <c r="B119" s="435" t="s">
        <v>199</v>
      </c>
      <c r="F119" s="537"/>
      <c r="G119" s="175"/>
      <c r="H119" s="537"/>
      <c r="I119" s="537"/>
    </row>
    <row r="120" spans="1:9" x14ac:dyDescent="0.25">
      <c r="A120" s="539" t="s">
        <v>947</v>
      </c>
      <c r="B120" s="437" t="s">
        <v>118</v>
      </c>
      <c r="F120" s="537"/>
      <c r="G120" s="175"/>
      <c r="H120" s="537"/>
      <c r="I120" s="537"/>
    </row>
    <row r="121" spans="1:9" x14ac:dyDescent="0.25">
      <c r="A121" s="539" t="s">
        <v>225</v>
      </c>
      <c r="B121" s="435" t="s">
        <v>226</v>
      </c>
      <c r="F121" s="537"/>
      <c r="G121" s="175"/>
      <c r="H121" s="537"/>
      <c r="I121" s="537"/>
    </row>
    <row r="122" spans="1:9" x14ac:dyDescent="0.25">
      <c r="A122" s="541" t="s">
        <v>1013</v>
      </c>
      <c r="B122" s="435" t="s">
        <v>200</v>
      </c>
      <c r="F122" s="537"/>
      <c r="G122" s="175"/>
      <c r="H122" s="537"/>
      <c r="I122" s="537"/>
    </row>
    <row r="123" spans="1:9" x14ac:dyDescent="0.25">
      <c r="A123" s="541" t="s">
        <v>1014</v>
      </c>
      <c r="B123" s="435" t="s">
        <v>64</v>
      </c>
      <c r="F123" s="537"/>
      <c r="G123" s="175"/>
      <c r="H123" s="537"/>
      <c r="I123" s="537"/>
    </row>
    <row r="124" spans="1:9" x14ac:dyDescent="0.25">
      <c r="A124" s="539" t="s">
        <v>313</v>
      </c>
      <c r="B124" s="435" t="s">
        <v>181</v>
      </c>
      <c r="F124" s="537"/>
      <c r="G124" s="175"/>
      <c r="H124" s="537"/>
      <c r="I124" s="537"/>
    </row>
    <row r="125" spans="1:9" x14ac:dyDescent="0.25">
      <c r="A125" s="539" t="s">
        <v>1012</v>
      </c>
      <c r="B125" s="435" t="s">
        <v>201</v>
      </c>
      <c r="F125" s="537"/>
      <c r="G125" s="175"/>
      <c r="H125" s="537"/>
      <c r="I125" s="537"/>
    </row>
    <row r="126" spans="1:9" x14ac:dyDescent="0.25">
      <c r="A126" s="539" t="s">
        <v>316</v>
      </c>
      <c r="B126" s="435" t="s">
        <v>202</v>
      </c>
      <c r="F126" s="537"/>
      <c r="G126" s="175"/>
      <c r="H126" s="537"/>
      <c r="I126" s="537"/>
    </row>
    <row r="127" spans="1:9" x14ac:dyDescent="0.25">
      <c r="A127" s="539" t="s">
        <v>914</v>
      </c>
      <c r="B127" s="437" t="s">
        <v>15</v>
      </c>
      <c r="F127" s="537"/>
      <c r="G127" s="175"/>
      <c r="H127" s="537"/>
      <c r="I127" s="537"/>
    </row>
    <row r="128" spans="1:9" x14ac:dyDescent="0.25">
      <c r="A128" s="539" t="s">
        <v>1000</v>
      </c>
      <c r="B128" s="435" t="s">
        <v>191</v>
      </c>
      <c r="F128" s="537"/>
      <c r="G128" s="175"/>
      <c r="H128" s="537"/>
      <c r="I128" s="537"/>
    </row>
    <row r="129" spans="1:9" x14ac:dyDescent="0.25">
      <c r="A129" s="539" t="s">
        <v>294</v>
      </c>
      <c r="B129" s="437" t="s">
        <v>119</v>
      </c>
      <c r="F129" s="537"/>
      <c r="G129" s="175"/>
      <c r="H129" s="537"/>
      <c r="I129" s="537"/>
    </row>
    <row r="130" spans="1:9" x14ac:dyDescent="0.25">
      <c r="A130" s="539" t="s">
        <v>266</v>
      </c>
      <c r="B130" s="437" t="s">
        <v>120</v>
      </c>
      <c r="F130" s="537"/>
      <c r="G130" s="175"/>
      <c r="H130" s="537"/>
      <c r="I130" s="537"/>
    </row>
    <row r="131" spans="1:9" x14ac:dyDescent="0.25">
      <c r="A131" s="539" t="s">
        <v>935</v>
      </c>
      <c r="B131" s="437" t="s">
        <v>93</v>
      </c>
      <c r="F131" s="537"/>
      <c r="G131" s="175"/>
      <c r="H131" s="537"/>
      <c r="I131" s="537"/>
    </row>
    <row r="132" spans="1:9" x14ac:dyDescent="0.25">
      <c r="A132" s="539" t="s">
        <v>915</v>
      </c>
      <c r="B132" s="437" t="s">
        <v>16</v>
      </c>
      <c r="F132" s="537"/>
      <c r="G132" s="175"/>
      <c r="H132" s="537"/>
      <c r="I132" s="537"/>
    </row>
    <row r="133" spans="1:9" x14ac:dyDescent="0.25">
      <c r="A133" s="539" t="s">
        <v>916</v>
      </c>
      <c r="B133" s="437" t="s">
        <v>17</v>
      </c>
      <c r="F133" s="537"/>
      <c r="G133" s="175"/>
      <c r="H133" s="537"/>
      <c r="I133" s="537"/>
    </row>
    <row r="134" spans="1:9" x14ac:dyDescent="0.25">
      <c r="A134" s="539" t="s">
        <v>1015</v>
      </c>
      <c r="B134" s="435" t="s">
        <v>203</v>
      </c>
      <c r="F134" s="537"/>
      <c r="G134" s="175"/>
      <c r="H134" s="537"/>
      <c r="I134" s="537"/>
    </row>
    <row r="135" spans="1:9" x14ac:dyDescent="0.25">
      <c r="A135" s="539" t="s">
        <v>951</v>
      </c>
      <c r="B135" s="437" t="s">
        <v>121</v>
      </c>
      <c r="F135" s="537"/>
      <c r="G135" s="175"/>
      <c r="H135" s="537"/>
      <c r="I135" s="537"/>
    </row>
    <row r="136" spans="1:9" x14ac:dyDescent="0.25">
      <c r="A136" s="539" t="s">
        <v>295</v>
      </c>
      <c r="B136" s="437" t="s">
        <v>122</v>
      </c>
      <c r="F136" s="537"/>
      <c r="G136" s="175"/>
      <c r="H136" s="537"/>
      <c r="I136" s="537"/>
    </row>
    <row r="137" spans="1:9" x14ac:dyDescent="0.25">
      <c r="A137" s="539" t="s">
        <v>276</v>
      </c>
      <c r="B137" s="434" t="s">
        <v>65</v>
      </c>
      <c r="F137" s="537"/>
      <c r="G137" s="175"/>
      <c r="H137" s="537"/>
      <c r="I137" s="537"/>
    </row>
    <row r="138" spans="1:9" x14ac:dyDescent="0.25">
      <c r="A138" s="539" t="s">
        <v>1016</v>
      </c>
      <c r="B138" s="435" t="s">
        <v>204</v>
      </c>
      <c r="F138" s="537"/>
      <c r="G138" s="175"/>
      <c r="H138" s="537"/>
      <c r="I138" s="537"/>
    </row>
    <row r="139" spans="1:9" x14ac:dyDescent="0.25">
      <c r="A139" s="539" t="s">
        <v>296</v>
      </c>
      <c r="B139" s="437" t="s">
        <v>123</v>
      </c>
      <c r="F139" s="537"/>
      <c r="G139" s="175"/>
      <c r="H139" s="537"/>
      <c r="I139" s="537"/>
    </row>
    <row r="140" spans="1:9" x14ac:dyDescent="0.25">
      <c r="A140" s="539" t="s">
        <v>273</v>
      </c>
      <c r="B140" s="438" t="s">
        <v>19</v>
      </c>
      <c r="F140" s="537"/>
      <c r="G140" s="175"/>
      <c r="H140" s="537"/>
      <c r="I140" s="537"/>
    </row>
    <row r="141" spans="1:9" x14ac:dyDescent="0.25">
      <c r="A141" s="539" t="s">
        <v>1035</v>
      </c>
      <c r="B141" s="435" t="s">
        <v>227</v>
      </c>
      <c r="F141" s="537"/>
      <c r="G141" s="175"/>
      <c r="H141" s="537"/>
      <c r="I141" s="537"/>
    </row>
    <row r="142" spans="1:9" x14ac:dyDescent="0.25">
      <c r="A142" s="539" t="s">
        <v>952</v>
      </c>
      <c r="B142" s="437" t="s">
        <v>124</v>
      </c>
      <c r="F142" s="537"/>
      <c r="G142" s="175"/>
      <c r="H142" s="537"/>
      <c r="I142" s="537"/>
    </row>
    <row r="143" spans="1:9" x14ac:dyDescent="0.25">
      <c r="A143" s="539" t="s">
        <v>363</v>
      </c>
      <c r="B143" s="438" t="s">
        <v>125</v>
      </c>
      <c r="F143" s="537"/>
      <c r="G143" s="175"/>
      <c r="H143" s="537"/>
      <c r="I143" s="537"/>
    </row>
    <row r="144" spans="1:9" x14ac:dyDescent="0.25">
      <c r="A144" s="539" t="s">
        <v>978</v>
      </c>
      <c r="B144" s="436" t="s">
        <v>43</v>
      </c>
      <c r="F144" s="537"/>
      <c r="G144" s="175"/>
      <c r="H144" s="537"/>
      <c r="I144" s="537"/>
    </row>
    <row r="145" spans="1:9" x14ac:dyDescent="0.25">
      <c r="A145" s="539" t="s">
        <v>1029</v>
      </c>
      <c r="B145" s="434" t="s">
        <v>228</v>
      </c>
      <c r="F145" s="537"/>
      <c r="G145" s="175"/>
      <c r="H145" s="537"/>
      <c r="I145" s="537"/>
    </row>
    <row r="146" spans="1:9" x14ac:dyDescent="0.25">
      <c r="A146" s="539" t="s">
        <v>917</v>
      </c>
      <c r="B146" s="437" t="s">
        <v>87</v>
      </c>
      <c r="F146" s="537"/>
      <c r="G146" s="175"/>
      <c r="H146" s="537"/>
      <c r="I146" s="537"/>
    </row>
    <row r="147" spans="1:9" x14ac:dyDescent="0.25">
      <c r="A147" s="539" t="s">
        <v>1017</v>
      </c>
      <c r="B147" s="435" t="s">
        <v>205</v>
      </c>
      <c r="F147" s="537"/>
      <c r="G147" s="175"/>
      <c r="H147" s="537"/>
      <c r="I147" s="537"/>
    </row>
    <row r="148" spans="1:9" x14ac:dyDescent="0.25">
      <c r="A148" s="539" t="s">
        <v>283</v>
      </c>
      <c r="B148" s="437" t="s">
        <v>88</v>
      </c>
      <c r="F148" s="537"/>
      <c r="G148" s="175"/>
      <c r="H148" s="537"/>
      <c r="I148" s="537"/>
    </row>
    <row r="149" spans="1:9" x14ac:dyDescent="0.25">
      <c r="A149" s="539" t="s">
        <v>267</v>
      </c>
      <c r="B149" s="436" t="s">
        <v>162</v>
      </c>
      <c r="F149" s="537"/>
      <c r="G149" s="175"/>
      <c r="H149" s="537"/>
      <c r="I149" s="537"/>
    </row>
    <row r="150" spans="1:9" x14ac:dyDescent="0.25">
      <c r="A150" s="539" t="s">
        <v>936</v>
      </c>
      <c r="B150" s="438" t="s">
        <v>36</v>
      </c>
      <c r="F150" s="537"/>
      <c r="G150" s="175"/>
      <c r="H150" s="537"/>
      <c r="I150" s="537"/>
    </row>
    <row r="151" spans="1:9" x14ac:dyDescent="0.25">
      <c r="A151" s="539" t="s">
        <v>953</v>
      </c>
      <c r="B151" s="437" t="s">
        <v>126</v>
      </c>
      <c r="F151" s="537"/>
      <c r="G151" s="175"/>
      <c r="H151" s="537"/>
      <c r="I151" s="537"/>
    </row>
    <row r="152" spans="1:9" x14ac:dyDescent="0.25">
      <c r="A152" s="539" t="s">
        <v>317</v>
      </c>
      <c r="B152" s="435" t="s">
        <v>206</v>
      </c>
      <c r="F152" s="537"/>
      <c r="G152" s="175"/>
      <c r="H152" s="537"/>
      <c r="I152" s="537"/>
    </row>
    <row r="153" spans="1:9" x14ac:dyDescent="0.25">
      <c r="A153" s="539" t="s">
        <v>297</v>
      </c>
      <c r="B153" s="437" t="s">
        <v>127</v>
      </c>
      <c r="F153" s="537"/>
      <c r="G153" s="175"/>
      <c r="H153" s="537"/>
      <c r="I153" s="537"/>
    </row>
    <row r="154" spans="1:9" x14ac:dyDescent="0.25">
      <c r="A154" s="539" t="s">
        <v>229</v>
      </c>
      <c r="B154" s="435" t="s">
        <v>230</v>
      </c>
      <c r="F154" s="537"/>
      <c r="G154" s="175"/>
      <c r="H154" s="537"/>
      <c r="I154" s="537"/>
    </row>
    <row r="155" spans="1:9" x14ac:dyDescent="0.25">
      <c r="A155" s="539" t="s">
        <v>318</v>
      </c>
      <c r="B155" s="435" t="s">
        <v>207</v>
      </c>
      <c r="F155" s="537"/>
      <c r="G155" s="175"/>
      <c r="H155" s="537"/>
      <c r="I155" s="537"/>
    </row>
    <row r="156" spans="1:9" x14ac:dyDescent="0.25">
      <c r="A156" s="539" t="s">
        <v>918</v>
      </c>
      <c r="B156" s="437" t="s">
        <v>20</v>
      </c>
      <c r="F156" s="537"/>
      <c r="G156" s="175"/>
      <c r="H156" s="537"/>
      <c r="I156" s="537"/>
    </row>
    <row r="157" spans="1:9" x14ac:dyDescent="0.25">
      <c r="A157" s="539" t="s">
        <v>1036</v>
      </c>
      <c r="B157" s="434" t="s">
        <v>231</v>
      </c>
      <c r="F157" s="537"/>
      <c r="G157" s="175"/>
      <c r="H157" s="537"/>
      <c r="I157" s="537"/>
    </row>
    <row r="158" spans="1:9" x14ac:dyDescent="0.25">
      <c r="A158" s="539" t="s">
        <v>1037</v>
      </c>
      <c r="B158" s="434" t="s">
        <v>72</v>
      </c>
      <c r="F158" s="537"/>
      <c r="G158" s="175"/>
      <c r="H158" s="537"/>
      <c r="I158" s="537"/>
    </row>
    <row r="159" spans="1:9" x14ac:dyDescent="0.25">
      <c r="A159" s="539" t="s">
        <v>365</v>
      </c>
      <c r="B159" s="441" t="s">
        <v>163</v>
      </c>
      <c r="F159" s="537"/>
      <c r="G159" s="175"/>
      <c r="H159" s="537"/>
      <c r="I159" s="537"/>
    </row>
    <row r="160" spans="1:9" x14ac:dyDescent="0.25">
      <c r="A160" s="539" t="s">
        <v>298</v>
      </c>
      <c r="B160" s="437" t="s">
        <v>128</v>
      </c>
      <c r="F160" s="537"/>
      <c r="G160" s="175"/>
      <c r="H160" s="537"/>
      <c r="I160" s="537"/>
    </row>
    <row r="161" spans="1:9" x14ac:dyDescent="0.25">
      <c r="A161" s="539" t="s">
        <v>37</v>
      </c>
      <c r="B161" s="437" t="s">
        <v>38</v>
      </c>
      <c r="F161" s="537"/>
      <c r="G161" s="175"/>
      <c r="H161" s="537"/>
      <c r="I161" s="537"/>
    </row>
    <row r="162" spans="1:9" x14ac:dyDescent="0.25">
      <c r="A162" s="539" t="s">
        <v>233</v>
      </c>
      <c r="B162" s="435" t="s">
        <v>234</v>
      </c>
      <c r="F162" s="537"/>
      <c r="G162" s="175"/>
      <c r="H162" s="537"/>
      <c r="I162" s="537"/>
    </row>
    <row r="163" spans="1:9" x14ac:dyDescent="0.25">
      <c r="A163" s="539" t="s">
        <v>1039</v>
      </c>
      <c r="B163" s="435" t="s">
        <v>222</v>
      </c>
      <c r="F163" s="537"/>
      <c r="G163" s="175"/>
      <c r="H163" s="537"/>
      <c r="I163" s="537"/>
    </row>
    <row r="164" spans="1:9" x14ac:dyDescent="0.25">
      <c r="A164" s="539" t="s">
        <v>1097</v>
      </c>
      <c r="B164" s="437" t="s">
        <v>86</v>
      </c>
      <c r="F164" s="537"/>
      <c r="G164" s="175"/>
      <c r="H164" s="537"/>
      <c r="I164" s="537"/>
    </row>
    <row r="165" spans="1:9" x14ac:dyDescent="0.25">
      <c r="A165" s="539" t="s">
        <v>1038</v>
      </c>
      <c r="B165" s="434" t="s">
        <v>236</v>
      </c>
      <c r="F165" s="537"/>
      <c r="G165" s="175"/>
      <c r="H165" s="537"/>
      <c r="I165" s="537"/>
    </row>
    <row r="166" spans="1:9" x14ac:dyDescent="0.25">
      <c r="A166" s="539" t="s">
        <v>919</v>
      </c>
      <c r="B166" s="438" t="s">
        <v>31</v>
      </c>
      <c r="F166" s="537"/>
      <c r="G166" s="175"/>
      <c r="H166" s="537"/>
      <c r="I166" s="537"/>
    </row>
    <row r="167" spans="1:9" x14ac:dyDescent="0.25">
      <c r="A167" s="539" t="s">
        <v>369</v>
      </c>
      <c r="B167" s="434" t="s">
        <v>182</v>
      </c>
      <c r="F167" s="537"/>
      <c r="G167" s="175"/>
      <c r="H167" s="537"/>
      <c r="I167" s="537"/>
    </row>
    <row r="168" spans="1:9" x14ac:dyDescent="0.25">
      <c r="A168" s="539" t="s">
        <v>319</v>
      </c>
      <c r="B168" s="435" t="s">
        <v>208</v>
      </c>
      <c r="F168" s="537"/>
      <c r="G168" s="175"/>
      <c r="H168" s="537"/>
      <c r="I168" s="537"/>
    </row>
    <row r="169" spans="1:9" x14ac:dyDescent="0.25">
      <c r="A169" s="539" t="s">
        <v>237</v>
      </c>
      <c r="B169" s="435" t="s">
        <v>238</v>
      </c>
      <c r="F169" s="537"/>
      <c r="G169" s="175"/>
      <c r="H169" s="537"/>
      <c r="I169" s="537"/>
    </row>
    <row r="170" spans="1:9" x14ac:dyDescent="0.25">
      <c r="A170" s="539" t="s">
        <v>1001</v>
      </c>
      <c r="B170" s="434" t="s">
        <v>192</v>
      </c>
      <c r="F170" s="537"/>
      <c r="G170" s="175"/>
      <c r="H170" s="537"/>
      <c r="I170" s="537"/>
    </row>
    <row r="171" spans="1:9" x14ac:dyDescent="0.25">
      <c r="A171" s="539" t="s">
        <v>366</v>
      </c>
      <c r="B171" s="441" t="s">
        <v>164</v>
      </c>
      <c r="F171" s="537"/>
      <c r="G171" s="175"/>
      <c r="H171" s="537"/>
      <c r="I171" s="537"/>
    </row>
    <row r="172" spans="1:9" x14ac:dyDescent="0.25">
      <c r="A172" s="539" t="s">
        <v>1040</v>
      </c>
      <c r="B172" s="434" t="s">
        <v>239</v>
      </c>
      <c r="F172" s="537"/>
      <c r="G172" s="175"/>
      <c r="H172" s="537"/>
      <c r="I172" s="537"/>
    </row>
    <row r="173" spans="1:9" x14ac:dyDescent="0.25">
      <c r="A173" s="539" t="s">
        <v>311</v>
      </c>
      <c r="B173" s="435" t="s">
        <v>176</v>
      </c>
      <c r="F173" s="537"/>
      <c r="G173" s="175"/>
      <c r="H173" s="537"/>
      <c r="I173" s="537"/>
    </row>
    <row r="174" spans="1:9" x14ac:dyDescent="0.25">
      <c r="A174" s="539" t="s">
        <v>312</v>
      </c>
      <c r="B174" s="435" t="s">
        <v>177</v>
      </c>
      <c r="F174" s="537"/>
      <c r="G174" s="175"/>
      <c r="H174" s="537"/>
      <c r="I174" s="537"/>
    </row>
    <row r="175" spans="1:9" x14ac:dyDescent="0.25">
      <c r="A175" s="539" t="s">
        <v>1018</v>
      </c>
      <c r="B175" s="435" t="s">
        <v>66</v>
      </c>
      <c r="F175" s="537"/>
      <c r="G175" s="175"/>
      <c r="H175" s="537"/>
      <c r="I175" s="537"/>
    </row>
    <row r="176" spans="1:9" x14ac:dyDescent="0.25">
      <c r="A176" s="539" t="s">
        <v>1041</v>
      </c>
      <c r="B176" s="434" t="s">
        <v>240</v>
      </c>
      <c r="F176" s="537"/>
      <c r="G176" s="175"/>
      <c r="H176" s="537"/>
      <c r="I176" s="537"/>
    </row>
    <row r="177" spans="1:9" x14ac:dyDescent="0.25">
      <c r="A177" s="539" t="s">
        <v>921</v>
      </c>
      <c r="B177" s="437" t="s">
        <v>22</v>
      </c>
      <c r="F177" s="537"/>
      <c r="G177" s="175"/>
      <c r="H177" s="537"/>
      <c r="I177" s="537"/>
    </row>
    <row r="178" spans="1:9" x14ac:dyDescent="0.25">
      <c r="A178" s="539" t="s">
        <v>274</v>
      </c>
      <c r="B178" s="438" t="s">
        <v>23</v>
      </c>
      <c r="F178" s="537"/>
      <c r="G178" s="175"/>
      <c r="H178" s="537"/>
      <c r="I178" s="537"/>
    </row>
    <row r="179" spans="1:9" x14ac:dyDescent="0.25">
      <c r="A179" s="539" t="s">
        <v>999</v>
      </c>
      <c r="B179" s="435" t="s">
        <v>183</v>
      </c>
      <c r="F179" s="537"/>
      <c r="G179" s="175"/>
      <c r="H179" s="537"/>
      <c r="I179" s="537"/>
    </row>
    <row r="180" spans="1:9" x14ac:dyDescent="0.25">
      <c r="A180" s="539" t="s">
        <v>922</v>
      </c>
      <c r="B180" s="437" t="s">
        <v>24</v>
      </c>
      <c r="F180" s="537"/>
      <c r="G180" s="175"/>
      <c r="H180" s="537"/>
      <c r="I180" s="537"/>
    </row>
    <row r="181" spans="1:9" x14ac:dyDescent="0.25">
      <c r="A181" s="539" t="s">
        <v>1098</v>
      </c>
      <c r="B181" s="437" t="s">
        <v>33</v>
      </c>
      <c r="F181" s="537"/>
      <c r="G181" s="175"/>
      <c r="H181" s="537"/>
      <c r="I181" s="537"/>
    </row>
    <row r="182" spans="1:9" x14ac:dyDescent="0.25">
      <c r="A182" s="539" t="s">
        <v>954</v>
      </c>
      <c r="B182" s="437" t="s">
        <v>129</v>
      </c>
      <c r="F182" s="537"/>
      <c r="G182" s="175"/>
      <c r="H182" s="537"/>
      <c r="I182" s="537"/>
    </row>
    <row r="183" spans="1:9" x14ac:dyDescent="0.25">
      <c r="A183" s="539" t="s">
        <v>980</v>
      </c>
      <c r="B183" s="436" t="s">
        <v>166</v>
      </c>
      <c r="F183" s="537"/>
      <c r="G183" s="175"/>
      <c r="H183" s="537"/>
      <c r="I183" s="537"/>
    </row>
    <row r="184" spans="1:9" x14ac:dyDescent="0.25">
      <c r="A184" s="539" t="s">
        <v>252</v>
      </c>
      <c r="B184" s="435" t="s">
        <v>253</v>
      </c>
      <c r="F184" s="537"/>
      <c r="G184" s="175"/>
      <c r="H184" s="537"/>
      <c r="I184" s="537"/>
    </row>
    <row r="185" spans="1:9" x14ac:dyDescent="0.25">
      <c r="A185" s="539" t="s">
        <v>284</v>
      </c>
      <c r="B185" s="437" t="s">
        <v>90</v>
      </c>
      <c r="F185" s="537"/>
      <c r="G185" s="175"/>
      <c r="H185" s="537"/>
      <c r="I185" s="537"/>
    </row>
    <row r="186" spans="1:9" x14ac:dyDescent="0.25">
      <c r="A186" s="539" t="s">
        <v>956</v>
      </c>
      <c r="B186" s="437" t="s">
        <v>131</v>
      </c>
      <c r="F186" s="537"/>
      <c r="G186" s="175"/>
      <c r="H186" s="537"/>
      <c r="I186" s="537"/>
    </row>
    <row r="187" spans="1:9" x14ac:dyDescent="0.25">
      <c r="A187" s="539" t="s">
        <v>1002</v>
      </c>
      <c r="B187" s="435" t="s">
        <v>184</v>
      </c>
      <c r="F187" s="537"/>
      <c r="G187" s="175"/>
      <c r="H187" s="537"/>
      <c r="I187" s="537"/>
    </row>
    <row r="188" spans="1:9" x14ac:dyDescent="0.25">
      <c r="A188" s="539" t="s">
        <v>299</v>
      </c>
      <c r="B188" s="437" t="s">
        <v>132</v>
      </c>
      <c r="F188" s="537"/>
      <c r="G188" s="175"/>
      <c r="H188" s="537"/>
      <c r="I188" s="537"/>
    </row>
    <row r="189" spans="1:9" x14ac:dyDescent="0.25">
      <c r="A189" s="539" t="s">
        <v>924</v>
      </c>
      <c r="B189" s="437" t="s">
        <v>89</v>
      </c>
      <c r="F189" s="537"/>
      <c r="G189" s="175"/>
      <c r="H189" s="537"/>
      <c r="I189" s="537"/>
    </row>
    <row r="190" spans="1:9" x14ac:dyDescent="0.25">
      <c r="A190" s="539" t="s">
        <v>957</v>
      </c>
      <c r="B190" s="438" t="s">
        <v>133</v>
      </c>
      <c r="F190" s="537"/>
      <c r="G190" s="175"/>
      <c r="H190" s="537"/>
      <c r="I190" s="537"/>
    </row>
    <row r="191" spans="1:9" x14ac:dyDescent="0.25">
      <c r="A191" s="539" t="s">
        <v>300</v>
      </c>
      <c r="B191" s="437" t="s">
        <v>134</v>
      </c>
      <c r="F191" s="537"/>
      <c r="G191" s="175"/>
      <c r="H191" s="537"/>
      <c r="I191" s="537"/>
    </row>
    <row r="192" spans="1:9" x14ac:dyDescent="0.25">
      <c r="A192" s="539" t="s">
        <v>1019</v>
      </c>
      <c r="B192" s="435" t="s">
        <v>67</v>
      </c>
      <c r="F192" s="537"/>
      <c r="G192" s="175"/>
      <c r="H192" s="537"/>
      <c r="I192" s="537"/>
    </row>
    <row r="193" spans="1:9" x14ac:dyDescent="0.25">
      <c r="A193" s="539" t="s">
        <v>981</v>
      </c>
      <c r="B193" s="442" t="s">
        <v>326</v>
      </c>
      <c r="F193" s="537"/>
      <c r="G193" s="175"/>
      <c r="H193" s="537"/>
      <c r="I193" s="537"/>
    </row>
    <row r="194" spans="1:9" x14ac:dyDescent="0.25">
      <c r="A194" s="539" t="s">
        <v>925</v>
      </c>
      <c r="B194" s="437" t="s">
        <v>26</v>
      </c>
      <c r="F194" s="537"/>
      <c r="G194" s="175"/>
      <c r="H194" s="537"/>
      <c r="I194" s="537"/>
    </row>
    <row r="195" spans="1:9" x14ac:dyDescent="0.25">
      <c r="A195" s="539" t="s">
        <v>926</v>
      </c>
      <c r="B195" s="437" t="s">
        <v>25</v>
      </c>
      <c r="F195" s="537"/>
      <c r="G195" s="175"/>
      <c r="H195" s="537"/>
      <c r="I195" s="537"/>
    </row>
    <row r="196" spans="1:9" x14ac:dyDescent="0.25">
      <c r="A196" s="539" t="s">
        <v>1042</v>
      </c>
      <c r="B196" s="434" t="s">
        <v>245</v>
      </c>
      <c r="F196" s="537"/>
      <c r="G196" s="175"/>
      <c r="H196" s="537"/>
      <c r="I196" s="537"/>
    </row>
    <row r="197" spans="1:9" x14ac:dyDescent="0.25">
      <c r="A197" s="539" t="s">
        <v>301</v>
      </c>
      <c r="B197" s="437" t="s">
        <v>136</v>
      </c>
      <c r="F197" s="537"/>
      <c r="G197" s="175"/>
      <c r="H197" s="537"/>
      <c r="I197" s="537"/>
    </row>
    <row r="198" spans="1:9" x14ac:dyDescent="0.25">
      <c r="A198" s="539" t="s">
        <v>960</v>
      </c>
      <c r="B198" s="443" t="s">
        <v>39</v>
      </c>
      <c r="F198" s="537"/>
      <c r="G198" s="175"/>
      <c r="H198" s="537"/>
      <c r="I198" s="537"/>
    </row>
    <row r="199" spans="1:9" x14ac:dyDescent="0.25">
      <c r="A199" s="539" t="s">
        <v>1043</v>
      </c>
      <c r="B199" s="435" t="s">
        <v>243</v>
      </c>
      <c r="F199" s="537"/>
      <c r="G199" s="175"/>
      <c r="H199" s="537"/>
      <c r="I199" s="537"/>
    </row>
    <row r="200" spans="1:9" x14ac:dyDescent="0.25">
      <c r="A200" s="539" t="s">
        <v>961</v>
      </c>
      <c r="B200" s="437" t="s">
        <v>322</v>
      </c>
      <c r="F200" s="537"/>
      <c r="G200" s="175"/>
      <c r="H200" s="537"/>
      <c r="I200" s="537"/>
    </row>
    <row r="201" spans="1:9" x14ac:dyDescent="0.25">
      <c r="A201" s="539" t="s">
        <v>927</v>
      </c>
      <c r="B201" s="438" t="s">
        <v>11</v>
      </c>
      <c r="F201" s="537"/>
      <c r="G201" s="175"/>
      <c r="H201" s="537"/>
      <c r="I201" s="537"/>
    </row>
    <row r="202" spans="1:9" x14ac:dyDescent="0.25">
      <c r="A202" s="539" t="s">
        <v>320</v>
      </c>
      <c r="B202" s="435" t="s">
        <v>209</v>
      </c>
      <c r="F202" s="537"/>
      <c r="G202" s="175"/>
      <c r="H202" s="537"/>
      <c r="I202" s="537"/>
    </row>
    <row r="203" spans="1:9" x14ac:dyDescent="0.25">
      <c r="A203" s="539" t="s">
        <v>959</v>
      </c>
      <c r="B203" s="438" t="s">
        <v>137</v>
      </c>
      <c r="F203" s="537"/>
      <c r="G203" s="175"/>
      <c r="H203" s="537"/>
      <c r="I203" s="537"/>
    </row>
    <row r="204" spans="1:9" x14ac:dyDescent="0.25">
      <c r="A204" s="539" t="s">
        <v>979</v>
      </c>
      <c r="B204" s="436" t="s">
        <v>165</v>
      </c>
      <c r="F204" s="537"/>
      <c r="G204" s="175"/>
      <c r="H204" s="537"/>
      <c r="I204" s="537"/>
    </row>
    <row r="205" spans="1:9" x14ac:dyDescent="0.25">
      <c r="A205" s="539" t="s">
        <v>982</v>
      </c>
      <c r="B205" s="441" t="s">
        <v>167</v>
      </c>
      <c r="F205" s="537"/>
      <c r="G205" s="175"/>
      <c r="H205" s="537"/>
      <c r="I205" s="537"/>
    </row>
    <row r="206" spans="1:9" x14ac:dyDescent="0.25">
      <c r="A206" s="539" t="s">
        <v>302</v>
      </c>
      <c r="B206" s="437" t="s">
        <v>138</v>
      </c>
      <c r="F206" s="537"/>
      <c r="G206" s="175"/>
      <c r="H206" s="537"/>
      <c r="I206" s="537"/>
    </row>
    <row r="207" spans="1:9" x14ac:dyDescent="0.25">
      <c r="A207" s="539" t="s">
        <v>991</v>
      </c>
      <c r="B207" s="435" t="s">
        <v>178</v>
      </c>
      <c r="F207" s="537"/>
      <c r="G207" s="175"/>
      <c r="H207" s="537"/>
      <c r="I207" s="537"/>
    </row>
    <row r="208" spans="1:9" x14ac:dyDescent="0.25">
      <c r="A208" s="539" t="s">
        <v>923</v>
      </c>
      <c r="B208" s="437" t="s">
        <v>28</v>
      </c>
      <c r="F208" s="537"/>
      <c r="G208" s="175"/>
      <c r="H208" s="537"/>
      <c r="I208" s="537"/>
    </row>
    <row r="209" spans="1:9" x14ac:dyDescent="0.25">
      <c r="A209" s="539" t="s">
        <v>1003</v>
      </c>
      <c r="B209" s="435" t="s">
        <v>193</v>
      </c>
      <c r="F209" s="537"/>
      <c r="G209" s="175"/>
      <c r="H209" s="537"/>
      <c r="I209" s="537"/>
    </row>
    <row r="210" spans="1:9" x14ac:dyDescent="0.25">
      <c r="A210" s="539" t="s">
        <v>278</v>
      </c>
      <c r="B210" s="434" t="s">
        <v>68</v>
      </c>
      <c r="F210" s="537"/>
      <c r="G210" s="175"/>
      <c r="H210" s="537"/>
      <c r="I210" s="537"/>
    </row>
    <row r="211" spans="1:9" x14ac:dyDescent="0.25">
      <c r="A211" s="539" t="s">
        <v>1020</v>
      </c>
      <c r="B211" s="435" t="s">
        <v>210</v>
      </c>
      <c r="F211" s="537"/>
      <c r="G211" s="175"/>
      <c r="H211" s="537"/>
      <c r="I211" s="537"/>
    </row>
    <row r="212" spans="1:9" x14ac:dyDescent="0.25">
      <c r="A212" s="539" t="s">
        <v>962</v>
      </c>
      <c r="B212" s="438" t="s">
        <v>140</v>
      </c>
      <c r="F212" s="537"/>
      <c r="G212" s="175"/>
      <c r="H212" s="537"/>
      <c r="I212" s="537"/>
    </row>
    <row r="213" spans="1:9" x14ac:dyDescent="0.25">
      <c r="A213" s="539" t="s">
        <v>69</v>
      </c>
      <c r="B213" s="435" t="s">
        <v>70</v>
      </c>
      <c r="F213" s="537"/>
      <c r="G213" s="175"/>
      <c r="H213" s="537"/>
      <c r="I213" s="537"/>
    </row>
    <row r="214" spans="1:9" x14ac:dyDescent="0.25">
      <c r="A214" s="539" t="s">
        <v>371</v>
      </c>
      <c r="B214" s="434" t="s">
        <v>211</v>
      </c>
      <c r="F214" s="537"/>
      <c r="G214" s="175"/>
      <c r="H214" s="537"/>
      <c r="I214" s="537"/>
    </row>
    <row r="215" spans="1:9" x14ac:dyDescent="0.25">
      <c r="A215" s="539" t="s">
        <v>303</v>
      </c>
      <c r="B215" s="437" t="s">
        <v>141</v>
      </c>
      <c r="F215" s="537"/>
      <c r="G215" s="175"/>
      <c r="H215" s="537"/>
      <c r="I215" s="537"/>
    </row>
    <row r="216" spans="1:9" x14ac:dyDescent="0.25">
      <c r="A216" s="539" t="s">
        <v>370</v>
      </c>
      <c r="B216" s="435" t="s">
        <v>235</v>
      </c>
      <c r="F216" s="537"/>
      <c r="G216" s="175"/>
      <c r="H216" s="537"/>
      <c r="I216" s="537"/>
    </row>
    <row r="217" spans="1:9" x14ac:dyDescent="0.25">
      <c r="A217" s="539" t="s">
        <v>246</v>
      </c>
      <c r="B217" s="435" t="s">
        <v>247</v>
      </c>
      <c r="F217" s="537"/>
      <c r="G217" s="175"/>
      <c r="H217" s="537"/>
      <c r="I217" s="537"/>
    </row>
    <row r="218" spans="1:9" x14ac:dyDescent="0.25">
      <c r="A218" s="539" t="s">
        <v>983</v>
      </c>
      <c r="B218" s="436" t="s">
        <v>168</v>
      </c>
      <c r="F218" s="537"/>
      <c r="G218" s="175"/>
      <c r="H218" s="537"/>
      <c r="I218" s="537"/>
    </row>
    <row r="219" spans="1:9" x14ac:dyDescent="0.25">
      <c r="A219" s="539" t="s">
        <v>937</v>
      </c>
      <c r="B219" s="437" t="s">
        <v>94</v>
      </c>
      <c r="F219" s="537"/>
      <c r="G219" s="175"/>
      <c r="H219" s="537"/>
      <c r="I219" s="537"/>
    </row>
    <row r="220" spans="1:9" x14ac:dyDescent="0.25">
      <c r="A220" s="539" t="s">
        <v>928</v>
      </c>
      <c r="B220" s="437" t="s">
        <v>34</v>
      </c>
      <c r="F220" s="537"/>
      <c r="G220" s="175"/>
      <c r="H220" s="537"/>
      <c r="I220" s="537"/>
    </row>
    <row r="221" spans="1:9" x14ac:dyDescent="0.25">
      <c r="A221" s="539" t="s">
        <v>321</v>
      </c>
      <c r="B221" s="435" t="s">
        <v>212</v>
      </c>
      <c r="F221" s="537"/>
      <c r="G221" s="175"/>
      <c r="H221" s="537"/>
      <c r="I221" s="537"/>
    </row>
    <row r="222" spans="1:9" x14ac:dyDescent="0.25">
      <c r="A222" s="539" t="s">
        <v>984</v>
      </c>
      <c r="B222" s="436" t="s">
        <v>169</v>
      </c>
      <c r="F222" s="537"/>
      <c r="G222" s="175"/>
      <c r="H222" s="537"/>
      <c r="I222" s="537"/>
    </row>
    <row r="223" spans="1:9" x14ac:dyDescent="0.25">
      <c r="A223" s="539" t="s">
        <v>248</v>
      </c>
      <c r="B223" s="435" t="s">
        <v>249</v>
      </c>
      <c r="F223" s="537"/>
      <c r="G223" s="175"/>
      <c r="H223" s="537"/>
      <c r="I223" s="537"/>
    </row>
    <row r="224" spans="1:9" x14ac:dyDescent="0.25">
      <c r="A224" s="539" t="s">
        <v>304</v>
      </c>
      <c r="B224" s="437" t="s">
        <v>142</v>
      </c>
      <c r="F224" s="537"/>
      <c r="G224" s="175"/>
      <c r="H224" s="537"/>
      <c r="I224" s="537"/>
    </row>
    <row r="225" spans="1:9" x14ac:dyDescent="0.25">
      <c r="A225" s="539" t="s">
        <v>285</v>
      </c>
      <c r="B225" s="437" t="s">
        <v>91</v>
      </c>
      <c r="F225" s="537"/>
      <c r="G225" s="175"/>
      <c r="H225" s="537"/>
      <c r="I225" s="537"/>
    </row>
    <row r="226" spans="1:9" x14ac:dyDescent="0.25">
      <c r="A226" s="539" t="s">
        <v>1004</v>
      </c>
      <c r="B226" s="434" t="s">
        <v>185</v>
      </c>
      <c r="F226" s="537"/>
      <c r="G226" s="175"/>
      <c r="H226" s="537"/>
      <c r="I226" s="537"/>
    </row>
    <row r="227" spans="1:9" x14ac:dyDescent="0.25">
      <c r="A227" s="539" t="s">
        <v>930</v>
      </c>
      <c r="B227" s="438" t="s">
        <v>29</v>
      </c>
      <c r="F227" s="537"/>
      <c r="G227" s="175"/>
      <c r="H227" s="537"/>
      <c r="I227" s="537"/>
    </row>
    <row r="228" spans="1:9" x14ac:dyDescent="0.25">
      <c r="A228" s="539" t="s">
        <v>968</v>
      </c>
      <c r="B228" s="441" t="s">
        <v>41</v>
      </c>
      <c r="F228" s="537"/>
      <c r="G228" s="175"/>
      <c r="H228" s="537"/>
      <c r="I228" s="537"/>
    </row>
    <row r="229" spans="1:9" x14ac:dyDescent="0.25">
      <c r="A229" s="539" t="s">
        <v>49</v>
      </c>
      <c r="B229" s="435" t="s">
        <v>50</v>
      </c>
      <c r="F229" s="537"/>
      <c r="G229" s="175"/>
      <c r="H229" s="537"/>
      <c r="I229" s="537"/>
    </row>
    <row r="230" spans="1:9" x14ac:dyDescent="0.25">
      <c r="A230" s="539" t="s">
        <v>1033</v>
      </c>
      <c r="B230" s="434" t="s">
        <v>218</v>
      </c>
      <c r="F230" s="537"/>
      <c r="G230" s="175"/>
      <c r="H230" s="537"/>
      <c r="I230" s="537"/>
    </row>
    <row r="231" spans="1:9" x14ac:dyDescent="0.25">
      <c r="A231" s="539" t="s">
        <v>1021</v>
      </c>
      <c r="B231" s="435" t="s">
        <v>213</v>
      </c>
      <c r="F231" s="537"/>
      <c r="G231" s="175"/>
      <c r="H231" s="537"/>
      <c r="I231" s="537"/>
    </row>
    <row r="232" spans="1:9" x14ac:dyDescent="0.25">
      <c r="A232" s="539" t="s">
        <v>250</v>
      </c>
      <c r="B232" s="435" t="s">
        <v>251</v>
      </c>
      <c r="F232" s="537"/>
      <c r="G232" s="175"/>
      <c r="H232" s="537"/>
      <c r="I232" s="537"/>
    </row>
    <row r="233" spans="1:9" x14ac:dyDescent="0.25">
      <c r="A233" s="539" t="s">
        <v>51</v>
      </c>
      <c r="B233" s="435" t="s">
        <v>52</v>
      </c>
      <c r="F233" s="537"/>
      <c r="G233" s="175"/>
      <c r="H233" s="537"/>
      <c r="I233" s="537"/>
    </row>
    <row r="234" spans="1:9" x14ac:dyDescent="0.25">
      <c r="A234" s="539" t="s">
        <v>1022</v>
      </c>
      <c r="B234" s="435" t="s">
        <v>214</v>
      </c>
      <c r="F234" s="537"/>
      <c r="G234" s="175"/>
      <c r="H234" s="537"/>
      <c r="I234" s="537"/>
    </row>
    <row r="235" spans="1:9" x14ac:dyDescent="0.25">
      <c r="A235" s="539" t="s">
        <v>973</v>
      </c>
      <c r="B235" s="436" t="s">
        <v>150</v>
      </c>
      <c r="F235" s="537"/>
      <c r="G235" s="175"/>
      <c r="H235" s="537"/>
      <c r="I235" s="537"/>
    </row>
    <row r="236" spans="1:9" x14ac:dyDescent="0.25">
      <c r="A236" s="539" t="s">
        <v>970</v>
      </c>
      <c r="B236" s="436" t="s">
        <v>170</v>
      </c>
      <c r="F236" s="537"/>
      <c r="G236" s="175"/>
      <c r="H236" s="537"/>
      <c r="I236" s="537"/>
    </row>
    <row r="237" spans="1:9" x14ac:dyDescent="0.25">
      <c r="A237" s="539" t="s">
        <v>1044</v>
      </c>
      <c r="B237" s="434" t="s">
        <v>254</v>
      </c>
      <c r="F237" s="537"/>
      <c r="G237" s="175"/>
      <c r="H237" s="537"/>
      <c r="I237" s="537"/>
    </row>
    <row r="238" spans="1:9" x14ac:dyDescent="0.25">
      <c r="A238" s="539" t="s">
        <v>997</v>
      </c>
      <c r="B238" s="434" t="s">
        <v>186</v>
      </c>
      <c r="F238" s="537"/>
      <c r="G238" s="175"/>
      <c r="H238" s="537"/>
      <c r="I238" s="537"/>
    </row>
    <row r="239" spans="1:9" x14ac:dyDescent="0.25">
      <c r="A239" s="539" t="s">
        <v>955</v>
      </c>
      <c r="B239" s="437" t="s">
        <v>130</v>
      </c>
      <c r="F239" s="537"/>
      <c r="G239" s="175"/>
      <c r="H239" s="537"/>
      <c r="I239" s="537"/>
    </row>
    <row r="240" spans="1:9" x14ac:dyDescent="0.25">
      <c r="A240" s="542" t="s">
        <v>958</v>
      </c>
      <c r="B240" s="543" t="s">
        <v>135</v>
      </c>
      <c r="F240" s="537"/>
      <c r="G240" s="175"/>
      <c r="H240" s="537"/>
      <c r="I240" s="537"/>
    </row>
    <row r="241" spans="1:9" x14ac:dyDescent="0.25">
      <c r="A241" s="433"/>
      <c r="F241" s="537"/>
      <c r="G241" s="175"/>
      <c r="H241" s="537"/>
      <c r="I241" s="537"/>
    </row>
    <row r="242" spans="1:9" x14ac:dyDescent="0.25">
      <c r="A242" s="433"/>
      <c r="F242" s="537"/>
      <c r="G242" s="175"/>
      <c r="H242" s="537"/>
      <c r="I242" s="537"/>
    </row>
    <row r="243" spans="1:9" x14ac:dyDescent="0.25">
      <c r="A243" s="433"/>
      <c r="F243" s="537"/>
      <c r="G243" s="175"/>
      <c r="H243" s="537"/>
      <c r="I243" s="537"/>
    </row>
    <row r="244" spans="1:9" x14ac:dyDescent="0.25">
      <c r="A244" s="433"/>
      <c r="F244" s="537"/>
      <c r="G244" s="175"/>
      <c r="H244" s="537"/>
      <c r="I244" s="537"/>
    </row>
    <row r="245" spans="1:9" x14ac:dyDescent="0.25">
      <c r="A245" s="433"/>
      <c r="F245" s="537"/>
      <c r="G245" s="175"/>
      <c r="H245" s="537"/>
      <c r="I245" s="537"/>
    </row>
    <row r="246" spans="1:9" x14ac:dyDescent="0.25">
      <c r="A246" s="433"/>
      <c r="F246" s="537"/>
      <c r="G246" s="175"/>
      <c r="H246" s="537"/>
      <c r="I246" s="537"/>
    </row>
    <row r="247" spans="1:9" x14ac:dyDescent="0.25">
      <c r="A247" s="433"/>
      <c r="F247" s="537"/>
      <c r="G247" s="175"/>
      <c r="H247" s="537"/>
      <c r="I247" s="537"/>
    </row>
    <row r="248" spans="1:9" x14ac:dyDescent="0.25">
      <c r="A248" s="433"/>
      <c r="F248" s="537"/>
      <c r="G248" s="175"/>
      <c r="H248" s="537"/>
      <c r="I248" s="537"/>
    </row>
    <row r="249" spans="1:9" x14ac:dyDescent="0.25">
      <c r="A249" s="433"/>
      <c r="F249" s="537"/>
      <c r="G249" s="175"/>
      <c r="H249" s="537"/>
      <c r="I249" s="537"/>
    </row>
    <row r="250" spans="1:9" x14ac:dyDescent="0.25">
      <c r="A250" s="433"/>
      <c r="F250" s="537"/>
      <c r="G250" s="175"/>
      <c r="H250" s="537"/>
      <c r="I250" s="537"/>
    </row>
    <row r="251" spans="1:9" x14ac:dyDescent="0.25">
      <c r="A251" s="433"/>
      <c r="F251" s="537"/>
      <c r="G251" s="175"/>
      <c r="H251" s="537"/>
      <c r="I251" s="537"/>
    </row>
    <row r="252" spans="1:9" x14ac:dyDescent="0.25">
      <c r="F252" s="537"/>
      <c r="G252" s="175"/>
      <c r="H252" s="537"/>
      <c r="I252" s="537"/>
    </row>
    <row r="253" spans="1:9" x14ac:dyDescent="0.25">
      <c r="F253" s="537"/>
      <c r="G253" s="175"/>
      <c r="H253" s="537"/>
      <c r="I253" s="537"/>
    </row>
    <row r="254" spans="1:9" x14ac:dyDescent="0.25">
      <c r="F254" s="537"/>
      <c r="G254" s="175"/>
      <c r="H254" s="537"/>
      <c r="I254" s="537"/>
    </row>
    <row r="255" spans="1:9" x14ac:dyDescent="0.25">
      <c r="F255" s="537"/>
      <c r="G255" s="175"/>
      <c r="H255" s="537"/>
      <c r="I255" s="537"/>
    </row>
    <row r="256" spans="1:9" x14ac:dyDescent="0.25">
      <c r="F256" s="537"/>
      <c r="G256" s="175"/>
      <c r="H256" s="537"/>
      <c r="I256" s="537"/>
    </row>
    <row r="257" spans="6:9" x14ac:dyDescent="0.25">
      <c r="F257" s="537"/>
      <c r="G257" s="175"/>
      <c r="H257" s="537"/>
      <c r="I257" s="537"/>
    </row>
    <row r="258" spans="6:9" x14ac:dyDescent="0.25">
      <c r="F258" s="537"/>
      <c r="G258" s="175"/>
      <c r="H258" s="537"/>
      <c r="I258" s="537"/>
    </row>
    <row r="259" spans="6:9" x14ac:dyDescent="0.25">
      <c r="G259" s="175"/>
      <c r="H259" s="537"/>
    </row>
  </sheetData>
  <sortState xmlns:xlrd2="http://schemas.microsoft.com/office/spreadsheetml/2017/richdata2" ref="A8:B240">
    <sortCondition ref="A8:A240"/>
  </sortState>
  <hyperlinks>
    <hyperlink ref="B227" location="CNTR_GB" display="GB" xr:uid="{00000000-0004-0000-0C00-000000000000}"/>
    <hyperlink ref="B166" location="CNTR_NO" display="NO" xr:uid="{00000000-0004-0000-0C00-000001000000}"/>
    <hyperlink ref="B88" location="CNTR_DE" display="DE" xr:uid="{00000000-0004-0000-0C00-000002000000}"/>
    <hyperlink ref="B201" location="CNTR_ES" display="ES" xr:uid="{00000000-0004-0000-0C00-000003000000}"/>
    <hyperlink ref="B82" location="CNTR_FR" display="FR" xr:uid="{00000000-0004-0000-0C00-000004000000}"/>
    <hyperlink ref="B114" location="CNTR_IT" display="IT" xr:uid="{00000000-0004-0000-0C00-000005000000}"/>
    <hyperlink ref="B140" location="CNTR_MT" display="MT" xr:uid="{00000000-0004-0000-0C00-000006000000}"/>
    <hyperlink ref="B178" location="CNTR_PT" display="PT" xr:uid="{00000000-0004-0000-0C00-000007000000}"/>
    <hyperlink ref="B81" location="CNTR_FI" display="FI" xr:uid="{00000000-0004-0000-0C00-000008000000}"/>
    <hyperlink ref="B150" location="CNTR_MA" display="MA" xr:uid="{00000000-0004-0000-0C00-000009000000}"/>
    <hyperlink ref="B12" location="CNTR_AO" display="AO" xr:uid="{00000000-0004-0000-0C00-00000A000000}"/>
    <hyperlink ref="B38" location="CNTR_IO" display="IO" xr:uid="{00000000-0004-0000-0C00-00000B000000}"/>
    <hyperlink ref="B55" location="CNTR_KM" display="KM" xr:uid="{00000000-0004-0000-0C00-00000C000000}"/>
    <hyperlink ref="B57" location="CNTR_CD" display="CD" xr:uid="{00000000-0004-0000-0C00-00000D000000}"/>
    <hyperlink ref="B143" location="CNTR_MU" display="MU" xr:uid="{00000000-0004-0000-0C00-00000E000000}"/>
    <hyperlink ref="B190" location="CNTR_SC" display="SC" xr:uid="{00000000-0004-0000-0C00-00000F000000}"/>
    <hyperlink ref="B203" location="CNTR_SH" display="SH" xr:uid="{00000000-0004-0000-0C00-000010000000}"/>
    <hyperlink ref="B212" location="CNTR_TZ" display="TZ" xr:uid="{00000000-0004-0000-0C00-000011000000}"/>
    <hyperlink ref="B228" location="CNTR_US" display="US" xr:uid="{00000000-0004-0000-0C00-000012000000}"/>
    <hyperlink ref="B93" location="CNTR_GD" display="GD" xr:uid="{00000000-0004-0000-0C00-000013000000}"/>
    <hyperlink ref="B103" location="CNTR_HN" display="HN" xr:uid="{00000000-0004-0000-0C00-000014000000}"/>
    <hyperlink ref="B159" location="CNTR_NI" display="NI" xr:uid="{00000000-0004-0000-0C00-000015000000}"/>
    <hyperlink ref="B171" location="CNTR_PA" display="PA" xr:uid="{00000000-0004-0000-0C00-000016000000}"/>
    <hyperlink ref="B205" location="CNTR_VC" display="VC" xr:uid="{00000000-0004-0000-0C00-000017000000}"/>
    <hyperlink ref="B193" location="CNTR_SX" display="SX" xr:uid="{00000000-0004-0000-0C00-000018000000}"/>
    <hyperlink ref="B70" location="CNTR_EC" display="EC" xr:uid="{00000000-0004-0000-0C00-000019000000}"/>
    <hyperlink ref="B238" location="CNTR_YE" display="YE" xr:uid="{00000000-0004-0000-0C00-00001A000000}"/>
    <hyperlink ref="B167" location="CNTR_OM" display="OM" xr:uid="{00000000-0004-0000-0C00-00001B000000}"/>
    <hyperlink ref="B226" location="CNTR_AE" display="AE" xr:uid="{00000000-0004-0000-0C00-00001C000000}"/>
    <hyperlink ref="B170" location="CNTR_PS" display="PS" xr:uid="{00000000-0004-0000-0C00-00001D000000}"/>
    <hyperlink ref="B107" location="CNTR_IN" display="IN" xr:uid="{00000000-0004-0000-0C00-00001E000000}"/>
    <hyperlink ref="B137" location="CNTR_MY" display="MY" xr:uid="{00000000-0004-0000-0C00-00001F000000}"/>
    <hyperlink ref="B210" location="CNTR_TW" display="TW" xr:uid="{00000000-0004-0000-0C00-000020000000}"/>
    <hyperlink ref="B214" location="CNTR_TL" display="TL" xr:uid="{00000000-0004-0000-0C00-000021000000}"/>
    <hyperlink ref="B52" location="CNTR_NZ" display="NZ" xr:uid="{00000000-0004-0000-0C00-000022000000}"/>
    <hyperlink ref="B145" location="CNTR_FM" display="FM" xr:uid="{00000000-0004-0000-0C00-000023000000}"/>
    <hyperlink ref="B158" location="CNTR_NZ" display="NZ" xr:uid="{00000000-0004-0000-0C00-000024000000}"/>
    <hyperlink ref="B172" location="CNTR_PG" display="PG" xr:uid="{00000000-0004-0000-0C00-000025000000}"/>
    <hyperlink ref="B237" location="CNTR_WF" display="WF" xr:uid="{00000000-0004-0000-0C00-000026000000}"/>
    <hyperlink ref="B196" location="CNTR_SB" display="SB" xr:uid="{00000000-0004-0000-0C00-000027000000}"/>
    <hyperlink ref="B176" location="CNTR_PN" display="PN" xr:uid="{00000000-0004-0000-0C00-000028000000}"/>
    <hyperlink ref="B165" location="CNTR_MP" display="MP" xr:uid="{00000000-0004-0000-0C00-000029000000}"/>
    <hyperlink ref="B157" location="CNTR_NC" display="NC" xr:uid="{00000000-0004-0000-0C00-00002A000000}"/>
    <hyperlink ref="B83" location="CNTR_PF" display="PF" xr:uid="{00000000-0004-0000-0C00-00002B000000}"/>
    <hyperlink ref="B84" location="CNTR_TF" display="TF" xr:uid="{00000000-0004-0000-0C00-00002C000000}"/>
    <hyperlink ref="B230" location="CNTR_UM" display="UM" xr:uid="{00000000-0004-0000-0C00-00002D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L76"/>
  <sheetViews>
    <sheetView showGridLines="0" showRowColHeaders="0" zoomScale="80" zoomScaleNormal="80" zoomScaleSheetLayoutView="40" workbookViewId="0">
      <selection activeCell="A3" sqref="A3:C3"/>
    </sheetView>
  </sheetViews>
  <sheetFormatPr baseColWidth="10" defaultColWidth="9.1796875" defaultRowHeight="14" x14ac:dyDescent="0.3"/>
  <cols>
    <col min="1" max="1" width="65.26953125" style="51" customWidth="1"/>
    <col min="2" max="2" width="8.453125" style="52" bestFit="1" customWidth="1"/>
    <col min="3" max="3" width="97.26953125" style="53" customWidth="1"/>
    <col min="4" max="4" width="1.1796875" style="50" customWidth="1"/>
    <col min="5" max="5" width="80" style="50" customWidth="1"/>
    <col min="6" max="16384" width="9.1796875" style="50"/>
  </cols>
  <sheetData>
    <row r="1" spans="1:5" ht="15.5" x14ac:dyDescent="0.35">
      <c r="A1" s="48"/>
      <c r="B1" s="49"/>
      <c r="C1" s="286" t="s">
        <v>400</v>
      </c>
    </row>
    <row r="2" spans="1:5" ht="72" customHeight="1" x14ac:dyDescent="0.4">
      <c r="A2" s="1065" t="s">
        <v>810</v>
      </c>
      <c r="B2" s="1065"/>
      <c r="C2" s="1065"/>
    </row>
    <row r="3" spans="1:5" ht="20.25" customHeight="1" x14ac:dyDescent="0.3">
      <c r="A3" s="1066" t="s">
        <v>1053</v>
      </c>
      <c r="B3" s="1066"/>
      <c r="C3" s="1066"/>
    </row>
    <row r="4" spans="1:5" ht="15.75" hidden="1" customHeight="1" x14ac:dyDescent="0.3">
      <c r="A4" s="102"/>
      <c r="B4" s="66"/>
    </row>
    <row r="5" spans="1:5" ht="15.75" hidden="1" customHeight="1" x14ac:dyDescent="0.3">
      <c r="A5" s="102"/>
      <c r="B5" s="66"/>
    </row>
    <row r="6" spans="1:5" ht="15.75" hidden="1" customHeight="1" x14ac:dyDescent="0.3">
      <c r="A6" s="102"/>
    </row>
    <row r="8" spans="1:5" ht="20" x14ac:dyDescent="0.3">
      <c r="A8" s="68"/>
      <c r="E8" s="235"/>
    </row>
    <row r="9" spans="1:5" x14ac:dyDescent="0.3">
      <c r="E9" s="236"/>
    </row>
    <row r="10" spans="1:5" x14ac:dyDescent="0.3">
      <c r="A10" s="90" t="s">
        <v>812</v>
      </c>
      <c r="E10" s="237"/>
    </row>
    <row r="11" spans="1:5" x14ac:dyDescent="0.3">
      <c r="A11" s="71" t="s">
        <v>813</v>
      </c>
      <c r="E11" s="237"/>
    </row>
    <row r="12" spans="1:5" ht="36.75" customHeight="1" x14ac:dyDescent="0.35">
      <c r="A12" s="101" t="s">
        <v>814</v>
      </c>
      <c r="B12" s="101" t="s">
        <v>0</v>
      </c>
      <c r="C12" s="101" t="s">
        <v>852</v>
      </c>
    </row>
    <row r="13" spans="1:5" ht="15.5" x14ac:dyDescent="0.3">
      <c r="A13" s="64"/>
      <c r="B13" s="69"/>
      <c r="C13" s="64"/>
    </row>
    <row r="14" spans="1:5" s="70" customFormat="1" ht="35.15" customHeight="1" x14ac:dyDescent="0.3">
      <c r="A14" s="112" t="s">
        <v>815</v>
      </c>
      <c r="B14" s="112" t="s">
        <v>2</v>
      </c>
      <c r="C14" s="271"/>
      <c r="D14" s="111"/>
    </row>
    <row r="15" spans="1:5" ht="7.5" customHeight="1" x14ac:dyDescent="0.3">
      <c r="B15" s="51"/>
      <c r="C15" s="51"/>
    </row>
    <row r="16" spans="1:5" x14ac:dyDescent="0.3">
      <c r="A16" s="104" t="s">
        <v>816</v>
      </c>
      <c r="B16" s="104" t="s">
        <v>7</v>
      </c>
      <c r="C16" s="104" t="s">
        <v>853</v>
      </c>
    </row>
    <row r="17" spans="1:12" x14ac:dyDescent="0.3">
      <c r="A17" s="105" t="s">
        <v>817</v>
      </c>
      <c r="B17" s="105" t="s">
        <v>27</v>
      </c>
      <c r="C17" s="105" t="s">
        <v>854</v>
      </c>
    </row>
    <row r="18" spans="1:12" ht="28.5" customHeight="1" x14ac:dyDescent="0.3">
      <c r="A18" s="105" t="s">
        <v>818</v>
      </c>
      <c r="B18" s="105" t="s">
        <v>12</v>
      </c>
      <c r="C18" s="105" t="s">
        <v>855</v>
      </c>
    </row>
    <row r="19" spans="1:12" x14ac:dyDescent="0.3">
      <c r="A19" s="105" t="s">
        <v>819</v>
      </c>
      <c r="B19" s="105" t="s">
        <v>13</v>
      </c>
      <c r="C19" s="105" t="s">
        <v>1101</v>
      </c>
    </row>
    <row r="20" spans="1:12" x14ac:dyDescent="0.3">
      <c r="A20" s="105" t="s">
        <v>74</v>
      </c>
      <c r="B20" s="105" t="s">
        <v>19</v>
      </c>
      <c r="C20" s="105" t="s">
        <v>856</v>
      </c>
    </row>
    <row r="21" spans="1:12" x14ac:dyDescent="0.3">
      <c r="A21" s="105" t="s">
        <v>820</v>
      </c>
      <c r="B21" s="105" t="s">
        <v>31</v>
      </c>
      <c r="C21" s="105" t="s">
        <v>857</v>
      </c>
    </row>
    <row r="22" spans="1:12" x14ac:dyDescent="0.3">
      <c r="A22" s="105" t="s">
        <v>75</v>
      </c>
      <c r="B22" s="105" t="s">
        <v>23</v>
      </c>
      <c r="C22" s="105" t="s">
        <v>858</v>
      </c>
    </row>
    <row r="23" spans="1:12" x14ac:dyDescent="0.3">
      <c r="A23" s="105" t="s">
        <v>821</v>
      </c>
      <c r="B23" s="105" t="s">
        <v>11</v>
      </c>
      <c r="C23" s="105" t="s">
        <v>859</v>
      </c>
    </row>
    <row r="24" spans="1:12" x14ac:dyDescent="0.3">
      <c r="A24" s="105" t="s">
        <v>822</v>
      </c>
      <c r="B24" s="105" t="s">
        <v>29</v>
      </c>
      <c r="C24" s="105" t="s">
        <v>860</v>
      </c>
    </row>
    <row r="25" spans="1:12" s="53" customFormat="1" ht="7.5" customHeight="1" x14ac:dyDescent="0.3">
      <c r="A25" s="51"/>
      <c r="B25" s="67"/>
      <c r="C25" s="119"/>
      <c r="D25" s="50"/>
      <c r="E25" s="50"/>
      <c r="F25" s="50"/>
      <c r="G25" s="50"/>
      <c r="H25" s="50"/>
      <c r="I25" s="50"/>
      <c r="J25" s="50"/>
      <c r="K25" s="50"/>
      <c r="L25" s="50"/>
    </row>
    <row r="26" spans="1:12" s="70" customFormat="1" ht="35.15" customHeight="1" x14ac:dyDescent="0.3">
      <c r="A26" s="112" t="s">
        <v>823</v>
      </c>
      <c r="B26" s="112" t="s">
        <v>44</v>
      </c>
      <c r="C26" s="112"/>
      <c r="D26" s="111"/>
    </row>
    <row r="27" spans="1:12" ht="7.5" customHeight="1" x14ac:dyDescent="0.3">
      <c r="B27" s="51"/>
      <c r="C27" s="51"/>
    </row>
    <row r="28" spans="1:12" x14ac:dyDescent="0.3">
      <c r="A28" s="104" t="s">
        <v>824</v>
      </c>
      <c r="B28" s="104" t="s">
        <v>36</v>
      </c>
      <c r="C28" s="104" t="s">
        <v>861</v>
      </c>
      <c r="D28" s="113"/>
      <c r="E28" s="109"/>
    </row>
    <row r="29" spans="1:12" x14ac:dyDescent="0.3">
      <c r="A29" s="105" t="s">
        <v>372</v>
      </c>
      <c r="B29" s="106" t="s">
        <v>95</v>
      </c>
      <c r="C29" s="105" t="s">
        <v>862</v>
      </c>
    </row>
    <row r="30" spans="1:12" x14ac:dyDescent="0.3">
      <c r="A30" s="105" t="s">
        <v>825</v>
      </c>
      <c r="B30" s="110" t="s">
        <v>98</v>
      </c>
      <c r="C30" s="105" t="s">
        <v>863</v>
      </c>
      <c r="D30" s="113"/>
      <c r="E30" s="109"/>
    </row>
    <row r="31" spans="1:12" x14ac:dyDescent="0.3">
      <c r="A31" s="105" t="s">
        <v>826</v>
      </c>
      <c r="B31" s="110" t="s">
        <v>105</v>
      </c>
      <c r="C31" s="105" t="s">
        <v>864</v>
      </c>
      <c r="D31" s="113"/>
      <c r="E31" s="109"/>
    </row>
    <row r="32" spans="1:12" x14ac:dyDescent="0.3">
      <c r="A32" s="105" t="s">
        <v>827</v>
      </c>
      <c r="B32" s="110" t="s">
        <v>108</v>
      </c>
      <c r="C32" s="105" t="s">
        <v>865</v>
      </c>
      <c r="D32" s="113"/>
      <c r="E32" s="109"/>
    </row>
    <row r="33" spans="1:5" x14ac:dyDescent="0.3">
      <c r="A33" s="105" t="s">
        <v>373</v>
      </c>
      <c r="B33" s="110" t="s">
        <v>125</v>
      </c>
      <c r="C33" s="105" t="s">
        <v>866</v>
      </c>
      <c r="D33" s="113"/>
      <c r="E33" s="109"/>
    </row>
    <row r="34" spans="1:5" ht="28" x14ac:dyDescent="0.3">
      <c r="A34" s="105" t="s">
        <v>828</v>
      </c>
      <c r="B34" s="110" t="s">
        <v>133</v>
      </c>
      <c r="C34" s="105" t="s">
        <v>867</v>
      </c>
      <c r="D34" s="113"/>
      <c r="E34" s="109"/>
    </row>
    <row r="35" spans="1:5" x14ac:dyDescent="0.3">
      <c r="A35" s="105" t="s">
        <v>829</v>
      </c>
      <c r="B35" s="110" t="s">
        <v>137</v>
      </c>
      <c r="C35" s="105" t="s">
        <v>868</v>
      </c>
      <c r="D35" s="113"/>
      <c r="E35" s="109"/>
    </row>
    <row r="36" spans="1:5" x14ac:dyDescent="0.3">
      <c r="A36" s="105" t="s">
        <v>830</v>
      </c>
      <c r="B36" s="110" t="s">
        <v>140</v>
      </c>
      <c r="C36" s="105" t="s">
        <v>869</v>
      </c>
      <c r="D36" s="113"/>
      <c r="E36" s="109"/>
    </row>
    <row r="37" spans="1:5" ht="7.5" customHeight="1" x14ac:dyDescent="0.3">
      <c r="B37" s="67"/>
      <c r="C37" s="51"/>
    </row>
    <row r="38" spans="1:5" s="70" customFormat="1" ht="35.15" customHeight="1" x14ac:dyDescent="0.3">
      <c r="A38" s="112" t="s">
        <v>831</v>
      </c>
      <c r="B38" s="112" t="s">
        <v>73</v>
      </c>
      <c r="C38" s="112"/>
      <c r="D38" s="111"/>
    </row>
    <row r="39" spans="1:5" ht="7.5" customHeight="1" x14ac:dyDescent="0.3">
      <c r="B39" s="51"/>
      <c r="C39" s="51"/>
    </row>
    <row r="40" spans="1:5" x14ac:dyDescent="0.3">
      <c r="A40" s="104" t="s">
        <v>832</v>
      </c>
      <c r="B40" s="104" t="s">
        <v>41</v>
      </c>
      <c r="C40" s="104" t="s">
        <v>870</v>
      </c>
      <c r="D40" s="51"/>
    </row>
    <row r="41" spans="1:5" x14ac:dyDescent="0.3">
      <c r="A41" s="105" t="s">
        <v>379</v>
      </c>
      <c r="B41" s="108" t="s">
        <v>157</v>
      </c>
      <c r="C41" s="105" t="s">
        <v>871</v>
      </c>
      <c r="D41" s="51"/>
      <c r="E41" s="107"/>
    </row>
    <row r="42" spans="1:5" x14ac:dyDescent="0.3">
      <c r="A42" s="105" t="s">
        <v>380</v>
      </c>
      <c r="B42" s="108" t="s">
        <v>160</v>
      </c>
      <c r="C42" s="105" t="s">
        <v>872</v>
      </c>
      <c r="D42" s="51"/>
      <c r="E42" s="107"/>
    </row>
    <row r="43" spans="1:5" x14ac:dyDescent="0.3">
      <c r="A43" s="105" t="s">
        <v>383</v>
      </c>
      <c r="B43" s="108" t="s">
        <v>163</v>
      </c>
      <c r="C43" s="105" t="s">
        <v>873</v>
      </c>
      <c r="D43" s="51"/>
      <c r="E43" s="107"/>
    </row>
    <row r="44" spans="1:5" x14ac:dyDescent="0.3">
      <c r="A44" s="105" t="s">
        <v>382</v>
      </c>
      <c r="B44" s="108" t="s">
        <v>164</v>
      </c>
      <c r="C44" s="105" t="s">
        <v>874</v>
      </c>
      <c r="D44" s="51"/>
      <c r="E44" s="107"/>
    </row>
    <row r="45" spans="1:5" x14ac:dyDescent="0.3">
      <c r="A45" s="105" t="s">
        <v>833</v>
      </c>
      <c r="B45" s="108" t="s">
        <v>326</v>
      </c>
      <c r="C45" s="105"/>
      <c r="D45" s="51"/>
      <c r="E45" s="107"/>
    </row>
    <row r="46" spans="1:5" x14ac:dyDescent="0.3">
      <c r="A46" s="105" t="s">
        <v>834</v>
      </c>
      <c r="B46" s="108" t="s">
        <v>167</v>
      </c>
      <c r="C46" s="105" t="s">
        <v>875</v>
      </c>
      <c r="D46" s="51"/>
      <c r="E46" s="107"/>
    </row>
    <row r="47" spans="1:5" x14ac:dyDescent="0.3">
      <c r="A47" s="105" t="s">
        <v>381</v>
      </c>
      <c r="B47" s="108" t="s">
        <v>173</v>
      </c>
      <c r="C47" s="105" t="s">
        <v>876</v>
      </c>
    </row>
    <row r="48" spans="1:5" ht="7.5" customHeight="1" x14ac:dyDescent="0.3">
      <c r="B48" s="67"/>
      <c r="C48" s="51"/>
    </row>
    <row r="49" spans="1:4" s="70" customFormat="1" ht="35.15" customHeight="1" x14ac:dyDescent="0.3">
      <c r="A49" s="112" t="s">
        <v>835</v>
      </c>
      <c r="B49" s="112" t="s">
        <v>406</v>
      </c>
      <c r="C49" s="112"/>
      <c r="D49" s="111"/>
    </row>
    <row r="50" spans="1:4" ht="7.5" customHeight="1" x14ac:dyDescent="0.3">
      <c r="B50" s="51"/>
      <c r="C50" s="51"/>
    </row>
    <row r="51" spans="1:4" x14ac:dyDescent="0.3">
      <c r="A51" s="104" t="s">
        <v>836</v>
      </c>
      <c r="B51" s="114" t="s">
        <v>186</v>
      </c>
      <c r="C51" s="104" t="s">
        <v>877</v>
      </c>
      <c r="D51" s="113"/>
    </row>
    <row r="52" spans="1:4" x14ac:dyDescent="0.3">
      <c r="A52" s="105" t="s">
        <v>374</v>
      </c>
      <c r="B52" s="105" t="s">
        <v>182</v>
      </c>
      <c r="C52" s="105" t="s">
        <v>878</v>
      </c>
      <c r="D52" s="103"/>
    </row>
    <row r="53" spans="1:4" x14ac:dyDescent="0.3">
      <c r="A53" s="105" t="s">
        <v>837</v>
      </c>
      <c r="B53" s="108" t="s">
        <v>192</v>
      </c>
      <c r="C53" s="105" t="s">
        <v>879</v>
      </c>
    </row>
    <row r="54" spans="1:4" x14ac:dyDescent="0.3">
      <c r="A54" s="105" t="s">
        <v>838</v>
      </c>
      <c r="B54" s="108" t="s">
        <v>185</v>
      </c>
      <c r="C54" s="105" t="s">
        <v>880</v>
      </c>
      <c r="D54" s="103"/>
    </row>
    <row r="55" spans="1:4" x14ac:dyDescent="0.3">
      <c r="A55" s="105" t="s">
        <v>839</v>
      </c>
      <c r="B55" s="67" t="s">
        <v>60</v>
      </c>
      <c r="C55" s="105" t="s">
        <v>881</v>
      </c>
    </row>
    <row r="56" spans="1:4" hidden="1" x14ac:dyDescent="0.3">
      <c r="B56" s="67"/>
      <c r="C56" s="51"/>
    </row>
    <row r="57" spans="1:4" x14ac:dyDescent="0.3">
      <c r="A57" s="105" t="s">
        <v>375</v>
      </c>
      <c r="B57" s="108" t="s">
        <v>65</v>
      </c>
      <c r="C57" s="105" t="s">
        <v>882</v>
      </c>
      <c r="D57" s="113"/>
    </row>
    <row r="58" spans="1:4" hidden="1" x14ac:dyDescent="0.3">
      <c r="B58" s="67"/>
      <c r="C58" s="51"/>
    </row>
    <row r="59" spans="1:4" x14ac:dyDescent="0.3">
      <c r="A59" s="105" t="s">
        <v>376</v>
      </c>
      <c r="B59" s="114" t="s">
        <v>68</v>
      </c>
      <c r="C59" s="105" t="s">
        <v>883</v>
      </c>
    </row>
    <row r="60" spans="1:4" x14ac:dyDescent="0.3">
      <c r="A60" s="105" t="s">
        <v>377</v>
      </c>
      <c r="B60" s="108" t="s">
        <v>211</v>
      </c>
      <c r="C60" s="105" t="s">
        <v>884</v>
      </c>
    </row>
    <row r="61" spans="1:4" ht="7.5" customHeight="1" x14ac:dyDescent="0.3">
      <c r="B61" s="67"/>
      <c r="C61" s="51"/>
      <c r="D61" s="91"/>
    </row>
    <row r="62" spans="1:4" s="70" customFormat="1" ht="35.15" customHeight="1" x14ac:dyDescent="0.3">
      <c r="A62" s="112" t="s">
        <v>840</v>
      </c>
      <c r="B62" s="112" t="s">
        <v>407</v>
      </c>
      <c r="C62" s="271"/>
      <c r="D62" s="115"/>
    </row>
    <row r="63" spans="1:4" ht="7.5" customHeight="1" x14ac:dyDescent="0.3">
      <c r="B63" s="51"/>
      <c r="C63" s="51"/>
    </row>
    <row r="64" spans="1:4" x14ac:dyDescent="0.3">
      <c r="A64" s="104" t="s">
        <v>841</v>
      </c>
      <c r="B64" s="114" t="s">
        <v>228</v>
      </c>
      <c r="C64" s="104" t="s">
        <v>885</v>
      </c>
    </row>
    <row r="65" spans="1:4" ht="28" x14ac:dyDescent="0.3">
      <c r="A65" s="105" t="s">
        <v>842</v>
      </c>
      <c r="B65" s="108" t="s">
        <v>244</v>
      </c>
      <c r="C65" s="105" t="s">
        <v>886</v>
      </c>
      <c r="D65" s="103"/>
    </row>
    <row r="66" spans="1:4" ht="28.5" customHeight="1" x14ac:dyDescent="0.3">
      <c r="A66" s="105" t="s">
        <v>843</v>
      </c>
      <c r="B66" s="108" t="s">
        <v>224</v>
      </c>
      <c r="C66" s="105" t="s">
        <v>887</v>
      </c>
      <c r="D66" s="103"/>
    </row>
    <row r="67" spans="1:4" ht="28" x14ac:dyDescent="0.3">
      <c r="A67" s="105" t="s">
        <v>844</v>
      </c>
      <c r="B67" s="105" t="s">
        <v>218</v>
      </c>
      <c r="C67" s="105" t="s">
        <v>888</v>
      </c>
      <c r="D67" s="103"/>
    </row>
    <row r="68" spans="1:4" ht="14.25" customHeight="1" x14ac:dyDescent="0.3">
      <c r="A68" s="105" t="s">
        <v>845</v>
      </c>
      <c r="B68" s="114" t="s">
        <v>231</v>
      </c>
      <c r="C68" s="105" t="s">
        <v>889</v>
      </c>
      <c r="D68" s="91"/>
    </row>
    <row r="69" spans="1:4" ht="28.5" customHeight="1" x14ac:dyDescent="0.3">
      <c r="A69" s="105" t="s">
        <v>846</v>
      </c>
      <c r="B69" s="108" t="s">
        <v>72</v>
      </c>
      <c r="C69" s="105" t="s">
        <v>890</v>
      </c>
      <c r="D69" s="103"/>
    </row>
    <row r="70" spans="1:4" ht="14.25" customHeight="1" x14ac:dyDescent="0.3">
      <c r="A70" s="105" t="s">
        <v>847</v>
      </c>
      <c r="B70" s="108" t="s">
        <v>236</v>
      </c>
      <c r="C70" s="105" t="s">
        <v>891</v>
      </c>
      <c r="D70" s="103"/>
    </row>
    <row r="71" spans="1:4" ht="42.75" customHeight="1" x14ac:dyDescent="0.3">
      <c r="A71" s="105" t="s">
        <v>848</v>
      </c>
      <c r="B71" s="108" t="s">
        <v>239</v>
      </c>
      <c r="C71" s="105" t="s">
        <v>892</v>
      </c>
      <c r="D71" s="103"/>
    </row>
    <row r="72" spans="1:4" ht="14.25" customHeight="1" x14ac:dyDescent="0.3">
      <c r="A72" s="105" t="s">
        <v>849</v>
      </c>
      <c r="B72" s="108" t="s">
        <v>240</v>
      </c>
      <c r="C72" s="105" t="s">
        <v>893</v>
      </c>
      <c r="D72" s="103"/>
    </row>
    <row r="73" spans="1:4" ht="28" x14ac:dyDescent="0.3">
      <c r="A73" s="105" t="s">
        <v>850</v>
      </c>
      <c r="B73" s="108" t="s">
        <v>245</v>
      </c>
      <c r="C73" s="105" t="s">
        <v>894</v>
      </c>
      <c r="D73" s="103"/>
    </row>
    <row r="74" spans="1:4" x14ac:dyDescent="0.3">
      <c r="A74" s="105" t="s">
        <v>851</v>
      </c>
      <c r="B74" s="108" t="s">
        <v>254</v>
      </c>
      <c r="C74" s="105" t="s">
        <v>895</v>
      </c>
      <c r="D74" s="103"/>
    </row>
    <row r="75" spans="1:4" x14ac:dyDescent="0.3">
      <c r="B75" s="51"/>
      <c r="C75" s="51"/>
      <c r="D75" s="91"/>
    </row>
    <row r="76" spans="1:4" x14ac:dyDescent="0.3">
      <c r="B76" s="51"/>
      <c r="D76" s="91"/>
    </row>
  </sheetData>
  <sheetProtection sheet="1" objects="1" scenarios="1"/>
  <mergeCells count="2">
    <mergeCell ref="A2:C2"/>
    <mergeCell ref="A3:C3"/>
  </mergeCells>
  <pageMargins left="0.70866141732283472" right="0.70866141732283472" top="0.78740157480314965" bottom="0.78740157480314965" header="0.31496062992125984" footer="0.31496062992125984"/>
  <pageSetup paperSize="9" scale="50" fitToHeight="4" orientation="portrait" r:id="rId1"/>
  <headerFooter>
    <oddFooter>&amp;L&amp;"Arial,Fett"SNB&amp;C&amp;D&amp;Rpage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D103"/>
  <sheetViews>
    <sheetView showGridLines="0" showRowColHeaders="0" topLeftCell="A3" zoomScale="80" zoomScaleNormal="80" workbookViewId="0">
      <selection activeCell="A5" sqref="A5:B5"/>
    </sheetView>
  </sheetViews>
  <sheetFormatPr baseColWidth="10" defaultColWidth="9.1796875" defaultRowHeight="12.5" x14ac:dyDescent="0.25"/>
  <cols>
    <col min="1" max="1" width="12.26953125" style="173" customWidth="1"/>
    <col min="2" max="2" width="112.81640625" style="173" customWidth="1"/>
    <col min="3" max="3" width="99.453125" style="173" hidden="1" customWidth="1"/>
    <col min="4" max="16384" width="9.1796875" style="182"/>
  </cols>
  <sheetData>
    <row r="1" spans="1:4" ht="16.5" hidden="1" customHeight="1" x14ac:dyDescent="0.25"/>
    <row r="2" spans="1:4" hidden="1" x14ac:dyDescent="0.25">
      <c r="C2" s="173" t="s">
        <v>331</v>
      </c>
    </row>
    <row r="3" spans="1:4" ht="15.5" x14ac:dyDescent="0.25">
      <c r="B3" s="206"/>
      <c r="D3" s="206" t="s">
        <v>400</v>
      </c>
    </row>
    <row r="4" spans="1:4" ht="72" customHeight="1" x14ac:dyDescent="0.4">
      <c r="A4" s="1065" t="s">
        <v>810</v>
      </c>
      <c r="B4" s="1065"/>
    </row>
    <row r="5" spans="1:4" ht="17.5" x14ac:dyDescent="0.35">
      <c r="A5" s="1067" t="s">
        <v>811</v>
      </c>
      <c r="B5" s="1067"/>
      <c r="D5" s="235"/>
    </row>
    <row r="6" spans="1:4" ht="13" x14ac:dyDescent="0.25">
      <c r="A6" s="397" t="s">
        <v>513</v>
      </c>
      <c r="D6" s="236"/>
    </row>
    <row r="7" spans="1:4" ht="13" x14ac:dyDescent="0.25">
      <c r="D7" s="237"/>
    </row>
    <row r="8" spans="1:4" ht="20.25" customHeight="1" x14ac:dyDescent="0.4">
      <c r="A8" s="479" t="s">
        <v>332</v>
      </c>
      <c r="B8" s="479" t="s">
        <v>333</v>
      </c>
      <c r="C8" s="478"/>
      <c r="D8" s="237"/>
    </row>
    <row r="9" spans="1:4" ht="11.25" customHeight="1" x14ac:dyDescent="0.25">
      <c r="B9" s="182"/>
      <c r="C9" s="173" t="s">
        <v>331</v>
      </c>
    </row>
    <row r="10" spans="1:4" ht="14.25" customHeight="1" x14ac:dyDescent="0.25">
      <c r="A10" s="515" t="s">
        <v>334</v>
      </c>
      <c r="B10" s="516" t="s">
        <v>718</v>
      </c>
      <c r="C10" s="480" t="str">
        <f t="shared" ref="C10:C73" si="0">CONCATENATE(A10,$C$2,B10)</f>
        <v>010000 Crop and animal production, hunting and related service activities</v>
      </c>
      <c r="D10" s="183"/>
    </row>
    <row r="11" spans="1:4" ht="14.25" customHeight="1" x14ac:dyDescent="0.25">
      <c r="A11" s="482" t="s">
        <v>335</v>
      </c>
      <c r="B11" s="517" t="s">
        <v>719</v>
      </c>
      <c r="C11" s="481" t="str">
        <f t="shared" si="0"/>
        <v>020000 Forestry and logging</v>
      </c>
      <c r="D11" s="183"/>
    </row>
    <row r="12" spans="1:4" ht="14.25" customHeight="1" x14ac:dyDescent="0.25">
      <c r="A12" s="482" t="s">
        <v>336</v>
      </c>
      <c r="B12" s="517" t="s">
        <v>720</v>
      </c>
      <c r="C12" s="481" t="str">
        <f t="shared" si="0"/>
        <v>030000 Fishing and aquaculture</v>
      </c>
      <c r="D12" s="183"/>
    </row>
    <row r="13" spans="1:4" ht="14.25" customHeight="1" x14ac:dyDescent="0.25">
      <c r="A13" s="482" t="s">
        <v>337</v>
      </c>
      <c r="B13" s="517" t="s">
        <v>721</v>
      </c>
      <c r="C13" s="481" t="str">
        <f t="shared" si="0"/>
        <v>050000 Mining of coal and lignite</v>
      </c>
      <c r="D13" s="183"/>
    </row>
    <row r="14" spans="1:4" ht="14.25" customHeight="1" x14ac:dyDescent="0.25">
      <c r="A14" s="482" t="s">
        <v>338</v>
      </c>
      <c r="B14" s="517" t="s">
        <v>722</v>
      </c>
      <c r="C14" s="481" t="str">
        <f t="shared" si="0"/>
        <v>060000 Extraction of crude petroleum and natural gas</v>
      </c>
      <c r="D14" s="183"/>
    </row>
    <row r="15" spans="1:4" ht="14.25" customHeight="1" x14ac:dyDescent="0.25">
      <c r="A15" s="482" t="s">
        <v>339</v>
      </c>
      <c r="B15" s="517" t="s">
        <v>723</v>
      </c>
      <c r="C15" s="481" t="str">
        <f t="shared" si="0"/>
        <v>070000 Mining of metal ores</v>
      </c>
      <c r="D15" s="183"/>
    </row>
    <row r="16" spans="1:4" ht="14.25" customHeight="1" x14ac:dyDescent="0.25">
      <c r="A16" s="482" t="s">
        <v>340</v>
      </c>
      <c r="B16" s="517" t="s">
        <v>724</v>
      </c>
      <c r="C16" s="481" t="str">
        <f t="shared" si="0"/>
        <v>080000 Other mining and quarrying</v>
      </c>
      <c r="D16" s="183"/>
    </row>
    <row r="17" spans="1:4" ht="14.25" customHeight="1" x14ac:dyDescent="0.25">
      <c r="A17" s="482" t="s">
        <v>341</v>
      </c>
      <c r="B17" s="517" t="s">
        <v>725</v>
      </c>
      <c r="C17" s="481" t="str">
        <f t="shared" si="0"/>
        <v>090000 Mining support service activities</v>
      </c>
      <c r="D17" s="183"/>
    </row>
    <row r="18" spans="1:4" ht="14.25" customHeight="1" x14ac:dyDescent="0.25">
      <c r="A18" s="482">
        <v>100000</v>
      </c>
      <c r="B18" s="517" t="s">
        <v>726</v>
      </c>
      <c r="C18" s="481" t="str">
        <f t="shared" si="0"/>
        <v>100000 Manufacture of food products</v>
      </c>
      <c r="D18" s="183"/>
    </row>
    <row r="19" spans="1:4" ht="14.25" customHeight="1" x14ac:dyDescent="0.25">
      <c r="A19" s="482">
        <v>110000</v>
      </c>
      <c r="B19" s="517" t="s">
        <v>727</v>
      </c>
      <c r="C19" s="481" t="str">
        <f t="shared" si="0"/>
        <v>110000 Manufacture of beverages</v>
      </c>
      <c r="D19" s="183"/>
    </row>
    <row r="20" spans="1:4" ht="14.25" customHeight="1" x14ac:dyDescent="0.25">
      <c r="A20" s="482">
        <v>120000</v>
      </c>
      <c r="B20" s="517" t="s">
        <v>728</v>
      </c>
      <c r="C20" s="481" t="str">
        <f t="shared" si="0"/>
        <v>120000 Manufacture of tobacco products</v>
      </c>
      <c r="D20" s="183"/>
    </row>
    <row r="21" spans="1:4" ht="14.25" customHeight="1" x14ac:dyDescent="0.25">
      <c r="A21" s="482">
        <v>130000</v>
      </c>
      <c r="B21" s="517" t="s">
        <v>729</v>
      </c>
      <c r="C21" s="481" t="str">
        <f t="shared" si="0"/>
        <v>130000 Manufacture of textiles</v>
      </c>
      <c r="D21" s="183"/>
    </row>
    <row r="22" spans="1:4" ht="14.25" customHeight="1" x14ac:dyDescent="0.25">
      <c r="A22" s="482">
        <v>140000</v>
      </c>
      <c r="B22" s="517" t="s">
        <v>730</v>
      </c>
      <c r="C22" s="481" t="str">
        <f t="shared" si="0"/>
        <v>140000 Manufacture of wearing apparel</v>
      </c>
      <c r="D22" s="183"/>
    </row>
    <row r="23" spans="1:4" ht="14.25" customHeight="1" x14ac:dyDescent="0.25">
      <c r="A23" s="482">
        <v>150000</v>
      </c>
      <c r="B23" s="517" t="s">
        <v>731</v>
      </c>
      <c r="C23" s="481" t="str">
        <f t="shared" si="0"/>
        <v>150000 Manufacture of leather and related products</v>
      </c>
      <c r="D23" s="183"/>
    </row>
    <row r="24" spans="1:4" ht="14.25" customHeight="1" x14ac:dyDescent="0.25">
      <c r="A24" s="482">
        <v>160000</v>
      </c>
      <c r="B24" s="517" t="s">
        <v>732</v>
      </c>
      <c r="C24" s="481" t="str">
        <f t="shared" si="0"/>
        <v>160000 Manufacture of wood and of products of wood and cork, except furniture; manufacture of articles of straw and plaiting materials</v>
      </c>
      <c r="D24" s="183"/>
    </row>
    <row r="25" spans="1:4" ht="14.25" customHeight="1" x14ac:dyDescent="0.25">
      <c r="A25" s="482">
        <v>170000</v>
      </c>
      <c r="B25" s="517" t="s">
        <v>733</v>
      </c>
      <c r="C25" s="481" t="str">
        <f t="shared" si="0"/>
        <v>170000 Manufacture of paper and paper products</v>
      </c>
      <c r="D25" s="183"/>
    </row>
    <row r="26" spans="1:4" ht="14.25" customHeight="1" x14ac:dyDescent="0.25">
      <c r="A26" s="482">
        <v>180000</v>
      </c>
      <c r="B26" s="517" t="s">
        <v>734</v>
      </c>
      <c r="C26" s="481" t="str">
        <f t="shared" si="0"/>
        <v>180000 Printing and reproduction of recorded media</v>
      </c>
      <c r="D26" s="183"/>
    </row>
    <row r="27" spans="1:4" ht="14.25" customHeight="1" x14ac:dyDescent="0.25">
      <c r="A27" s="482">
        <v>190000</v>
      </c>
      <c r="B27" s="517" t="s">
        <v>735</v>
      </c>
      <c r="C27" s="481" t="str">
        <f t="shared" si="0"/>
        <v>190000 Manufacture of coke and refined petroleum products</v>
      </c>
      <c r="D27" s="183"/>
    </row>
    <row r="28" spans="1:4" ht="14.25" customHeight="1" x14ac:dyDescent="0.25">
      <c r="A28" s="482">
        <v>200000</v>
      </c>
      <c r="B28" s="517" t="s">
        <v>736</v>
      </c>
      <c r="C28" s="481" t="str">
        <f t="shared" si="0"/>
        <v>200000 Manufacture of chemicals and chemical products</v>
      </c>
      <c r="D28" s="183"/>
    </row>
    <row r="29" spans="1:4" ht="14.25" customHeight="1" x14ac:dyDescent="0.25">
      <c r="A29" s="482">
        <v>210000</v>
      </c>
      <c r="B29" s="517" t="s">
        <v>737</v>
      </c>
      <c r="C29" s="481" t="str">
        <f t="shared" si="0"/>
        <v>210000 Manufacture of basic pharmaceutical products and pharmaceutical preparations</v>
      </c>
      <c r="D29" s="183"/>
    </row>
    <row r="30" spans="1:4" ht="14.25" customHeight="1" x14ac:dyDescent="0.25">
      <c r="A30" s="482">
        <v>220000</v>
      </c>
      <c r="B30" s="517" t="s">
        <v>738</v>
      </c>
      <c r="C30" s="481" t="str">
        <f t="shared" si="0"/>
        <v>220000 Manufacture of rubber and plastic products</v>
      </c>
      <c r="D30" s="183"/>
    </row>
    <row r="31" spans="1:4" ht="14.25" customHeight="1" x14ac:dyDescent="0.25">
      <c r="A31" s="482">
        <v>230000</v>
      </c>
      <c r="B31" s="517" t="s">
        <v>739</v>
      </c>
      <c r="C31" s="481" t="str">
        <f t="shared" si="0"/>
        <v>230000 Manufacture of other non-metallic mineral products</v>
      </c>
      <c r="D31" s="183"/>
    </row>
    <row r="32" spans="1:4" ht="14.25" customHeight="1" x14ac:dyDescent="0.25">
      <c r="A32" s="482">
        <v>240000</v>
      </c>
      <c r="B32" s="517" t="s">
        <v>740</v>
      </c>
      <c r="C32" s="481" t="str">
        <f t="shared" si="0"/>
        <v>240000 Manufacture of basic metals</v>
      </c>
      <c r="D32" s="183"/>
    </row>
    <row r="33" spans="1:4" ht="14.25" customHeight="1" x14ac:dyDescent="0.25">
      <c r="A33" s="482">
        <v>250000</v>
      </c>
      <c r="B33" s="517" t="s">
        <v>741</v>
      </c>
      <c r="C33" s="481" t="str">
        <f t="shared" si="0"/>
        <v>250000 Manufacture of fabricated metal products, except machinery and equipment</v>
      </c>
      <c r="D33" s="183"/>
    </row>
    <row r="34" spans="1:4" ht="14.25" customHeight="1" x14ac:dyDescent="0.25">
      <c r="A34" s="482">
        <v>260000</v>
      </c>
      <c r="B34" s="517" t="s">
        <v>742</v>
      </c>
      <c r="C34" s="481" t="str">
        <f t="shared" si="0"/>
        <v>260000 Manufacture of computer, electronic and optical products</v>
      </c>
      <c r="D34" s="183"/>
    </row>
    <row r="35" spans="1:4" ht="14.25" customHeight="1" x14ac:dyDescent="0.25">
      <c r="A35" s="482">
        <v>270000</v>
      </c>
      <c r="B35" s="517" t="s">
        <v>743</v>
      </c>
      <c r="C35" s="481" t="str">
        <f t="shared" si="0"/>
        <v>270000 Manufacture of electrical equipment</v>
      </c>
      <c r="D35" s="183"/>
    </row>
    <row r="36" spans="1:4" ht="14.25" customHeight="1" x14ac:dyDescent="0.25">
      <c r="A36" s="482">
        <v>280000</v>
      </c>
      <c r="B36" s="517" t="s">
        <v>744</v>
      </c>
      <c r="C36" s="481" t="str">
        <f t="shared" si="0"/>
        <v>280000 Manufacture of machinery and equipment n.e.c.</v>
      </c>
      <c r="D36" s="183"/>
    </row>
    <row r="37" spans="1:4" ht="14.25" customHeight="1" x14ac:dyDescent="0.25">
      <c r="A37" s="482">
        <v>290000</v>
      </c>
      <c r="B37" s="517" t="s">
        <v>745</v>
      </c>
      <c r="C37" s="481" t="str">
        <f t="shared" si="0"/>
        <v>290000 Manufacture of motor vehicles, trailers and semi-trailers</v>
      </c>
      <c r="D37" s="183"/>
    </row>
    <row r="38" spans="1:4" ht="14.25" customHeight="1" x14ac:dyDescent="0.25">
      <c r="A38" s="482">
        <v>300000</v>
      </c>
      <c r="B38" s="517" t="s">
        <v>746</v>
      </c>
      <c r="C38" s="481" t="str">
        <f t="shared" si="0"/>
        <v>300000 Manufacture of other transport equipment</v>
      </c>
      <c r="D38" s="183"/>
    </row>
    <row r="39" spans="1:4" ht="14.25" customHeight="1" x14ac:dyDescent="0.25">
      <c r="A39" s="482">
        <v>310000</v>
      </c>
      <c r="B39" s="517" t="s">
        <v>747</v>
      </c>
      <c r="C39" s="481" t="str">
        <f t="shared" si="0"/>
        <v>310000 Manufacture of furniture</v>
      </c>
      <c r="D39" s="183"/>
    </row>
    <row r="40" spans="1:4" ht="14.25" customHeight="1" x14ac:dyDescent="0.25">
      <c r="A40" s="482">
        <v>320000</v>
      </c>
      <c r="B40" s="517" t="s">
        <v>748</v>
      </c>
      <c r="C40" s="481" t="str">
        <f t="shared" si="0"/>
        <v>320000 Other manufacturing</v>
      </c>
      <c r="D40" s="183"/>
    </row>
    <row r="41" spans="1:4" ht="14.25" customHeight="1" x14ac:dyDescent="0.25">
      <c r="A41" s="482">
        <v>330000</v>
      </c>
      <c r="B41" s="517" t="s">
        <v>749</v>
      </c>
      <c r="C41" s="481" t="str">
        <f t="shared" si="0"/>
        <v>330000 Repair and installation of machinery and equipment</v>
      </c>
      <c r="D41" s="183"/>
    </row>
    <row r="42" spans="1:4" ht="14.25" customHeight="1" x14ac:dyDescent="0.25">
      <c r="A42" s="482">
        <v>350000</v>
      </c>
      <c r="B42" s="517" t="s">
        <v>750</v>
      </c>
      <c r="C42" s="481" t="str">
        <f t="shared" si="0"/>
        <v>350000 Electricity, gas, steam and air-conditioning supply</v>
      </c>
      <c r="D42" s="183"/>
    </row>
    <row r="43" spans="1:4" ht="14.25" customHeight="1" x14ac:dyDescent="0.25">
      <c r="A43" s="482">
        <v>360000</v>
      </c>
      <c r="B43" s="517" t="s">
        <v>751</v>
      </c>
      <c r="C43" s="481" t="str">
        <f t="shared" si="0"/>
        <v>360000 Water collection, treatment and supply</v>
      </c>
      <c r="D43" s="183"/>
    </row>
    <row r="44" spans="1:4" ht="14.25" customHeight="1" x14ac:dyDescent="0.25">
      <c r="A44" s="482">
        <v>370000</v>
      </c>
      <c r="B44" s="517" t="s">
        <v>752</v>
      </c>
      <c r="C44" s="481" t="str">
        <f t="shared" si="0"/>
        <v>370000 Sewerage</v>
      </c>
      <c r="D44" s="183"/>
    </row>
    <row r="45" spans="1:4" ht="14.25" customHeight="1" x14ac:dyDescent="0.25">
      <c r="A45" s="482">
        <v>380000</v>
      </c>
      <c r="B45" s="517" t="s">
        <v>753</v>
      </c>
      <c r="C45" s="481" t="str">
        <f t="shared" si="0"/>
        <v>380000 Waste collection, treatment and disposal activities; materials recovery</v>
      </c>
      <c r="D45" s="183"/>
    </row>
    <row r="46" spans="1:4" ht="14.25" customHeight="1" x14ac:dyDescent="0.25">
      <c r="A46" s="482">
        <v>390000</v>
      </c>
      <c r="B46" s="517" t="s">
        <v>754</v>
      </c>
      <c r="C46" s="481" t="str">
        <f t="shared" si="0"/>
        <v>390000 Remediation activities and other waste management services</v>
      </c>
      <c r="D46" s="183"/>
    </row>
    <row r="47" spans="1:4" ht="14.25" customHeight="1" x14ac:dyDescent="0.25">
      <c r="A47" s="482">
        <v>410000</v>
      </c>
      <c r="B47" s="517" t="s">
        <v>755</v>
      </c>
      <c r="C47" s="481" t="str">
        <f t="shared" si="0"/>
        <v>410000 Construction of buildings</v>
      </c>
      <c r="D47" s="183"/>
    </row>
    <row r="48" spans="1:4" ht="14.25" customHeight="1" x14ac:dyDescent="0.25">
      <c r="A48" s="482">
        <v>420000</v>
      </c>
      <c r="B48" s="517" t="s">
        <v>756</v>
      </c>
      <c r="C48" s="481" t="str">
        <f t="shared" si="0"/>
        <v>420000 Civil engineering</v>
      </c>
      <c r="D48" s="183"/>
    </row>
    <row r="49" spans="1:4" ht="14.25" customHeight="1" x14ac:dyDescent="0.25">
      <c r="A49" s="482">
        <v>430000</v>
      </c>
      <c r="B49" s="517" t="s">
        <v>757</v>
      </c>
      <c r="C49" s="481" t="str">
        <f t="shared" si="0"/>
        <v>430000 Specialised construction activities</v>
      </c>
      <c r="D49" s="183"/>
    </row>
    <row r="50" spans="1:4" ht="14.25" customHeight="1" x14ac:dyDescent="0.25">
      <c r="A50" s="482">
        <v>450000</v>
      </c>
      <c r="B50" s="517" t="s">
        <v>758</v>
      </c>
      <c r="C50" s="481" t="str">
        <f t="shared" si="0"/>
        <v>450000 Wholesale and retail trade and repair of motor vehicles and motorcycles</v>
      </c>
      <c r="D50" s="183"/>
    </row>
    <row r="51" spans="1:4" ht="14.25" customHeight="1" x14ac:dyDescent="0.25">
      <c r="A51" s="482">
        <v>460000</v>
      </c>
      <c r="B51" s="517" t="s">
        <v>759</v>
      </c>
      <c r="C51" s="481" t="str">
        <f t="shared" si="0"/>
        <v>460000 Wholesale trade, except of motor vehicles and motorcycles</v>
      </c>
      <c r="D51" s="183"/>
    </row>
    <row r="52" spans="1:4" ht="14.25" customHeight="1" x14ac:dyDescent="0.25">
      <c r="A52" s="482">
        <v>470000</v>
      </c>
      <c r="B52" s="517" t="s">
        <v>760</v>
      </c>
      <c r="C52" s="481" t="str">
        <f t="shared" si="0"/>
        <v>470000 Retail trade, except of motor vehicles and motorcycles</v>
      </c>
      <c r="D52" s="183"/>
    </row>
    <row r="53" spans="1:4" ht="14.25" customHeight="1" x14ac:dyDescent="0.25">
      <c r="A53" s="482">
        <v>490000</v>
      </c>
      <c r="B53" s="517" t="s">
        <v>761</v>
      </c>
      <c r="C53" s="481" t="str">
        <f t="shared" si="0"/>
        <v>490000 Land transport and transport via pipelines</v>
      </c>
      <c r="D53" s="183"/>
    </row>
    <row r="54" spans="1:4" ht="14.25" customHeight="1" x14ac:dyDescent="0.25">
      <c r="A54" s="482">
        <v>500000</v>
      </c>
      <c r="B54" s="517" t="s">
        <v>762</v>
      </c>
      <c r="C54" s="481" t="str">
        <f t="shared" si="0"/>
        <v>500000 Water transport</v>
      </c>
      <c r="D54" s="183"/>
    </row>
    <row r="55" spans="1:4" ht="14.25" customHeight="1" x14ac:dyDescent="0.25">
      <c r="A55" s="482">
        <v>510000</v>
      </c>
      <c r="B55" s="517" t="s">
        <v>763</v>
      </c>
      <c r="C55" s="481" t="str">
        <f t="shared" si="0"/>
        <v>510000 Air transport</v>
      </c>
      <c r="D55" s="183"/>
    </row>
    <row r="56" spans="1:4" ht="14.25" customHeight="1" x14ac:dyDescent="0.25">
      <c r="A56" s="482">
        <v>520000</v>
      </c>
      <c r="B56" s="517" t="s">
        <v>764</v>
      </c>
      <c r="C56" s="481" t="str">
        <f t="shared" si="0"/>
        <v>520000 Warehousing and support activities for transportation</v>
      </c>
      <c r="D56" s="183"/>
    </row>
    <row r="57" spans="1:4" ht="14.25" customHeight="1" x14ac:dyDescent="0.25">
      <c r="A57" s="482">
        <v>530000</v>
      </c>
      <c r="B57" s="517" t="s">
        <v>765</v>
      </c>
      <c r="C57" s="481" t="str">
        <f t="shared" si="0"/>
        <v>530000 Postal and courier activities</v>
      </c>
      <c r="D57" s="183"/>
    </row>
    <row r="58" spans="1:4" ht="14.25" customHeight="1" x14ac:dyDescent="0.25">
      <c r="A58" s="482">
        <v>550000</v>
      </c>
      <c r="B58" s="517" t="s">
        <v>766</v>
      </c>
      <c r="C58" s="481" t="str">
        <f t="shared" si="0"/>
        <v>550000 Accommodation</v>
      </c>
      <c r="D58" s="183"/>
    </row>
    <row r="59" spans="1:4" ht="14.25" customHeight="1" x14ac:dyDescent="0.25">
      <c r="A59" s="482">
        <v>560000</v>
      </c>
      <c r="B59" s="517" t="s">
        <v>767</v>
      </c>
      <c r="C59" s="481" t="str">
        <f t="shared" si="0"/>
        <v>560000 Food and beverage service activities</v>
      </c>
      <c r="D59" s="183"/>
    </row>
    <row r="60" spans="1:4" ht="14.25" customHeight="1" x14ac:dyDescent="0.25">
      <c r="A60" s="482">
        <v>580000</v>
      </c>
      <c r="B60" s="517" t="s">
        <v>768</v>
      </c>
      <c r="C60" s="481" t="str">
        <f t="shared" si="0"/>
        <v>580000 Publishing activities</v>
      </c>
      <c r="D60" s="183"/>
    </row>
    <row r="61" spans="1:4" ht="14.25" customHeight="1" x14ac:dyDescent="0.25">
      <c r="A61" s="482">
        <v>590000</v>
      </c>
      <c r="B61" s="517" t="s">
        <v>769</v>
      </c>
      <c r="C61" s="481" t="str">
        <f t="shared" si="0"/>
        <v>590000 Motion picture, video and television programme production, sound recording and music publishing activities</v>
      </c>
      <c r="D61" s="183"/>
    </row>
    <row r="62" spans="1:4" ht="14.25" customHeight="1" x14ac:dyDescent="0.25">
      <c r="A62" s="482">
        <v>600000</v>
      </c>
      <c r="B62" s="517" t="s">
        <v>770</v>
      </c>
      <c r="C62" s="481" t="str">
        <f t="shared" si="0"/>
        <v>600000 Programming and broadcasting activities</v>
      </c>
      <c r="D62" s="183"/>
    </row>
    <row r="63" spans="1:4" ht="14.25" customHeight="1" x14ac:dyDescent="0.25">
      <c r="A63" s="482">
        <v>610000</v>
      </c>
      <c r="B63" s="517" t="s">
        <v>771</v>
      </c>
      <c r="C63" s="481" t="str">
        <f t="shared" si="0"/>
        <v>610000 Telecommunications</v>
      </c>
      <c r="D63" s="183"/>
    </row>
    <row r="64" spans="1:4" ht="14.25" customHeight="1" x14ac:dyDescent="0.25">
      <c r="A64" s="482">
        <v>620000</v>
      </c>
      <c r="B64" s="517" t="s">
        <v>772</v>
      </c>
      <c r="C64" s="481" t="str">
        <f t="shared" si="0"/>
        <v>620000 Computer programming, consultancy and related activities</v>
      </c>
      <c r="D64" s="183"/>
    </row>
    <row r="65" spans="1:4" ht="14.25" customHeight="1" x14ac:dyDescent="0.25">
      <c r="A65" s="482">
        <v>630000</v>
      </c>
      <c r="B65" s="517" t="s">
        <v>773</v>
      </c>
      <c r="C65" s="481" t="str">
        <f t="shared" si="0"/>
        <v>630000 Information service activities</v>
      </c>
      <c r="D65" s="183"/>
    </row>
    <row r="66" spans="1:4" ht="14.25" customHeight="1" x14ac:dyDescent="0.25">
      <c r="A66" s="482">
        <v>641000</v>
      </c>
      <c r="B66" s="517" t="s">
        <v>774</v>
      </c>
      <c r="C66" s="481" t="str">
        <f t="shared" si="0"/>
        <v>641000 Monetary intermediation</v>
      </c>
      <c r="D66" s="183"/>
    </row>
    <row r="67" spans="1:4" ht="14.25" customHeight="1" x14ac:dyDescent="0.25">
      <c r="A67" s="482">
        <v>642000</v>
      </c>
      <c r="B67" s="517" t="s">
        <v>775</v>
      </c>
      <c r="C67" s="481" t="str">
        <f t="shared" si="0"/>
        <v>642000 Activities of holding companies</v>
      </c>
      <c r="D67" s="183"/>
    </row>
    <row r="68" spans="1:4" ht="14.25" customHeight="1" x14ac:dyDescent="0.25">
      <c r="A68" s="482">
        <v>643000</v>
      </c>
      <c r="B68" s="517" t="s">
        <v>776</v>
      </c>
      <c r="C68" s="481" t="str">
        <f t="shared" si="0"/>
        <v>643000 Trusts, funds and similar financial entities</v>
      </c>
      <c r="D68" s="183"/>
    </row>
    <row r="69" spans="1:4" ht="14.25" customHeight="1" x14ac:dyDescent="0.25">
      <c r="A69" s="482">
        <v>649000</v>
      </c>
      <c r="B69" s="517" t="s">
        <v>777</v>
      </c>
      <c r="C69" s="481" t="str">
        <f t="shared" si="0"/>
        <v>649000 Other financial service activities, except insurance and pension funding</v>
      </c>
      <c r="D69" s="183"/>
    </row>
    <row r="70" spans="1:4" ht="14.25" customHeight="1" x14ac:dyDescent="0.25">
      <c r="A70" s="482">
        <v>649901</v>
      </c>
      <c r="B70" s="517" t="s">
        <v>778</v>
      </c>
      <c r="C70" s="481" t="str">
        <f t="shared" si="0"/>
        <v>649901 Investment intermediation</v>
      </c>
      <c r="D70" s="183"/>
    </row>
    <row r="71" spans="1:4" ht="14.25" customHeight="1" x14ac:dyDescent="0.25">
      <c r="A71" s="482">
        <v>650000</v>
      </c>
      <c r="B71" s="517" t="s">
        <v>779</v>
      </c>
      <c r="C71" s="481" t="str">
        <f t="shared" si="0"/>
        <v>650000 Insurance, reinsurance and pension funding, except compulsory social security</v>
      </c>
      <c r="D71" s="183"/>
    </row>
    <row r="72" spans="1:4" ht="14.25" customHeight="1" x14ac:dyDescent="0.25">
      <c r="A72" s="482">
        <v>660000</v>
      </c>
      <c r="B72" s="517" t="s">
        <v>780</v>
      </c>
      <c r="C72" s="481" t="str">
        <f t="shared" si="0"/>
        <v>660000 Activities auxiliary to financial services and insurance activities</v>
      </c>
      <c r="D72" s="183"/>
    </row>
    <row r="73" spans="1:4" ht="14.25" customHeight="1" x14ac:dyDescent="0.25">
      <c r="A73" s="482">
        <v>680000</v>
      </c>
      <c r="B73" s="517" t="s">
        <v>781</v>
      </c>
      <c r="C73" s="481" t="str">
        <f t="shared" si="0"/>
        <v>680000 Real estate activities</v>
      </c>
      <c r="D73" s="183"/>
    </row>
    <row r="74" spans="1:4" ht="14.25" customHeight="1" x14ac:dyDescent="0.25">
      <c r="A74" s="482">
        <v>690000</v>
      </c>
      <c r="B74" s="517" t="s">
        <v>782</v>
      </c>
      <c r="C74" s="481" t="str">
        <f t="shared" ref="C74:C103" si="1">CONCATENATE(A74,$C$2,B74)</f>
        <v>690000 Legal and accounting activities</v>
      </c>
      <c r="D74" s="183"/>
    </row>
    <row r="75" spans="1:4" ht="14.25" customHeight="1" x14ac:dyDescent="0.25">
      <c r="A75" s="482">
        <v>701001</v>
      </c>
      <c r="B75" s="517" t="s">
        <v>1063</v>
      </c>
      <c r="C75" s="517" t="str">
        <f t="shared" si="1"/>
        <v>701001 Activities of head offices of financial companies</v>
      </c>
      <c r="D75" s="183"/>
    </row>
    <row r="76" spans="1:4" ht="14.25" customHeight="1" x14ac:dyDescent="0.25">
      <c r="A76" s="482">
        <v>701002</v>
      </c>
      <c r="B76" s="517" t="s">
        <v>1064</v>
      </c>
      <c r="C76" s="517" t="str">
        <f t="shared" si="1"/>
        <v>701002 Activities of head offices of other companies</v>
      </c>
      <c r="D76" s="183"/>
    </row>
    <row r="77" spans="1:4" ht="14.25" customHeight="1" x14ac:dyDescent="0.25">
      <c r="A77" s="482">
        <v>702000</v>
      </c>
      <c r="B77" s="517" t="s">
        <v>783</v>
      </c>
      <c r="C77" s="481" t="str">
        <f t="shared" si="1"/>
        <v>702000 Management consultancy activities</v>
      </c>
      <c r="D77" s="183"/>
    </row>
    <row r="78" spans="1:4" ht="14.25" customHeight="1" x14ac:dyDescent="0.25">
      <c r="A78" s="482">
        <v>710000</v>
      </c>
      <c r="B78" s="517" t="s">
        <v>784</v>
      </c>
      <c r="C78" s="481" t="str">
        <f t="shared" si="1"/>
        <v>710000 Architectural and engineering activities; technical testing and analysis</v>
      </c>
      <c r="D78" s="183"/>
    </row>
    <row r="79" spans="1:4" ht="14.25" customHeight="1" x14ac:dyDescent="0.25">
      <c r="A79" s="482">
        <v>720000</v>
      </c>
      <c r="B79" s="517" t="s">
        <v>785</v>
      </c>
      <c r="C79" s="481" t="str">
        <f t="shared" si="1"/>
        <v>720000 Scientific research and development</v>
      </c>
      <c r="D79" s="183"/>
    </row>
    <row r="80" spans="1:4" ht="14.25" customHeight="1" x14ac:dyDescent="0.25">
      <c r="A80" s="482">
        <v>730000</v>
      </c>
      <c r="B80" s="517" t="s">
        <v>786</v>
      </c>
      <c r="C80" s="481" t="str">
        <f t="shared" si="1"/>
        <v>730000 Advertising and market research</v>
      </c>
      <c r="D80" s="183"/>
    </row>
    <row r="81" spans="1:4" ht="14.25" customHeight="1" x14ac:dyDescent="0.25">
      <c r="A81" s="482">
        <v>740000</v>
      </c>
      <c r="B81" s="517" t="s">
        <v>787</v>
      </c>
      <c r="C81" s="481" t="str">
        <f t="shared" si="1"/>
        <v>740000 Other professional, scientific and technical activities</v>
      </c>
      <c r="D81" s="183"/>
    </row>
    <row r="82" spans="1:4" ht="14.25" customHeight="1" x14ac:dyDescent="0.25">
      <c r="A82" s="482">
        <v>750000</v>
      </c>
      <c r="B82" s="517" t="s">
        <v>788</v>
      </c>
      <c r="C82" s="481" t="str">
        <f t="shared" si="1"/>
        <v>750000 Veterinary activities</v>
      </c>
      <c r="D82" s="183"/>
    </row>
    <row r="83" spans="1:4" ht="14.25" customHeight="1" x14ac:dyDescent="0.25">
      <c r="A83" s="482">
        <v>770000</v>
      </c>
      <c r="B83" s="517" t="s">
        <v>789</v>
      </c>
      <c r="C83" s="481" t="str">
        <f t="shared" si="1"/>
        <v>770000 Rental and leasing activities</v>
      </c>
      <c r="D83" s="183"/>
    </row>
    <row r="84" spans="1:4" ht="14.25" customHeight="1" x14ac:dyDescent="0.25">
      <c r="A84" s="482">
        <v>780000</v>
      </c>
      <c r="B84" s="517" t="s">
        <v>790</v>
      </c>
      <c r="C84" s="481" t="str">
        <f t="shared" si="1"/>
        <v>780000 Employment activities</v>
      </c>
      <c r="D84" s="183"/>
    </row>
    <row r="85" spans="1:4" ht="14.25" customHeight="1" x14ac:dyDescent="0.25">
      <c r="A85" s="482">
        <v>790000</v>
      </c>
      <c r="B85" s="517" t="s">
        <v>791</v>
      </c>
      <c r="C85" s="481" t="str">
        <f t="shared" si="1"/>
        <v>790000 Travel agency, tour operator reservation service and related activities</v>
      </c>
      <c r="D85" s="183"/>
    </row>
    <row r="86" spans="1:4" ht="14.25" customHeight="1" x14ac:dyDescent="0.25">
      <c r="A86" s="482">
        <v>800000</v>
      </c>
      <c r="B86" s="517" t="s">
        <v>792</v>
      </c>
      <c r="C86" s="481" t="str">
        <f t="shared" si="1"/>
        <v>800000 Security and investigation activities</v>
      </c>
      <c r="D86" s="183"/>
    </row>
    <row r="87" spans="1:4" ht="14.25" customHeight="1" x14ac:dyDescent="0.25">
      <c r="A87" s="482">
        <v>810000</v>
      </c>
      <c r="B87" s="517" t="s">
        <v>793</v>
      </c>
      <c r="C87" s="481" t="str">
        <f t="shared" si="1"/>
        <v>810000 Services to buildings and landscape activities</v>
      </c>
      <c r="D87" s="183"/>
    </row>
    <row r="88" spans="1:4" ht="14.25" customHeight="1" x14ac:dyDescent="0.25">
      <c r="A88" s="482">
        <v>820000</v>
      </c>
      <c r="B88" s="517" t="s">
        <v>794</v>
      </c>
      <c r="C88" s="481" t="str">
        <f t="shared" si="1"/>
        <v>820000 Office administrative, office support and other business support activities</v>
      </c>
      <c r="D88" s="183"/>
    </row>
    <row r="89" spans="1:4" ht="14.25" customHeight="1" x14ac:dyDescent="0.25">
      <c r="A89" s="482">
        <v>840000</v>
      </c>
      <c r="B89" s="517" t="s">
        <v>795</v>
      </c>
      <c r="C89" s="481" t="str">
        <f t="shared" si="1"/>
        <v>840000 Public administration and defence; compulsory social security</v>
      </c>
      <c r="D89" s="183"/>
    </row>
    <row r="90" spans="1:4" ht="14.25" customHeight="1" x14ac:dyDescent="0.25">
      <c r="A90" s="482">
        <v>850000</v>
      </c>
      <c r="B90" s="517" t="s">
        <v>796</v>
      </c>
      <c r="C90" s="481" t="str">
        <f t="shared" si="1"/>
        <v>850000 Education</v>
      </c>
      <c r="D90" s="183"/>
    </row>
    <row r="91" spans="1:4" ht="14.25" customHeight="1" x14ac:dyDescent="0.25">
      <c r="A91" s="482">
        <v>860000</v>
      </c>
      <c r="B91" s="517" t="s">
        <v>797</v>
      </c>
      <c r="C91" s="481" t="str">
        <f t="shared" si="1"/>
        <v>860000 Human health activities</v>
      </c>
      <c r="D91" s="183"/>
    </row>
    <row r="92" spans="1:4" ht="14.25" customHeight="1" x14ac:dyDescent="0.25">
      <c r="A92" s="482">
        <v>870000</v>
      </c>
      <c r="B92" s="517" t="s">
        <v>798</v>
      </c>
      <c r="C92" s="481" t="str">
        <f t="shared" si="1"/>
        <v>870000 Residential care activities</v>
      </c>
      <c r="D92" s="183"/>
    </row>
    <row r="93" spans="1:4" ht="14.25" customHeight="1" x14ac:dyDescent="0.25">
      <c r="A93" s="482">
        <v>880000</v>
      </c>
      <c r="B93" s="517" t="s">
        <v>799</v>
      </c>
      <c r="C93" s="481" t="str">
        <f t="shared" si="1"/>
        <v>880000 Social work activities without accommodation</v>
      </c>
      <c r="D93" s="183"/>
    </row>
    <row r="94" spans="1:4" ht="14.25" customHeight="1" x14ac:dyDescent="0.25">
      <c r="A94" s="482">
        <v>900000</v>
      </c>
      <c r="B94" s="517" t="s">
        <v>800</v>
      </c>
      <c r="C94" s="481" t="str">
        <f t="shared" si="1"/>
        <v>900000 Creative, arts and entertainment activities</v>
      </c>
      <c r="D94" s="183"/>
    </row>
    <row r="95" spans="1:4" ht="14.25" customHeight="1" x14ac:dyDescent="0.25">
      <c r="A95" s="482">
        <v>910000</v>
      </c>
      <c r="B95" s="517" t="s">
        <v>801</v>
      </c>
      <c r="C95" s="481" t="str">
        <f t="shared" si="1"/>
        <v>910000 Libraries, archives, museums and other cultural activities</v>
      </c>
      <c r="D95" s="183"/>
    </row>
    <row r="96" spans="1:4" ht="14.25" customHeight="1" x14ac:dyDescent="0.25">
      <c r="A96" s="482">
        <v>920000</v>
      </c>
      <c r="B96" s="517" t="s">
        <v>802</v>
      </c>
      <c r="C96" s="481" t="str">
        <f t="shared" si="1"/>
        <v>920000 Gambling and betting activities</v>
      </c>
      <c r="D96" s="183"/>
    </row>
    <row r="97" spans="1:4" ht="14.25" customHeight="1" x14ac:dyDescent="0.25">
      <c r="A97" s="482">
        <v>930000</v>
      </c>
      <c r="B97" s="517" t="s">
        <v>803</v>
      </c>
      <c r="C97" s="481" t="str">
        <f t="shared" si="1"/>
        <v>930000 Sports activities and amusement and recreation activities</v>
      </c>
      <c r="D97" s="183"/>
    </row>
    <row r="98" spans="1:4" ht="14.25" customHeight="1" x14ac:dyDescent="0.25">
      <c r="A98" s="482">
        <v>940000</v>
      </c>
      <c r="B98" s="517" t="s">
        <v>804</v>
      </c>
      <c r="C98" s="481" t="str">
        <f t="shared" si="1"/>
        <v>940000 Activities of membership organisations</v>
      </c>
      <c r="D98" s="183"/>
    </row>
    <row r="99" spans="1:4" ht="14.25" customHeight="1" x14ac:dyDescent="0.25">
      <c r="A99" s="482">
        <v>950000</v>
      </c>
      <c r="B99" s="517" t="s">
        <v>805</v>
      </c>
      <c r="C99" s="481" t="str">
        <f t="shared" si="1"/>
        <v>950000 Repair of computers and personal and household goods</v>
      </c>
      <c r="D99" s="183"/>
    </row>
    <row r="100" spans="1:4" ht="14.25" customHeight="1" x14ac:dyDescent="0.25">
      <c r="A100" s="482">
        <v>960000</v>
      </c>
      <c r="B100" s="517" t="s">
        <v>806</v>
      </c>
      <c r="C100" s="481" t="str">
        <f t="shared" si="1"/>
        <v>960000 Other personal service activities</v>
      </c>
      <c r="D100" s="183"/>
    </row>
    <row r="101" spans="1:4" ht="14.25" customHeight="1" x14ac:dyDescent="0.25">
      <c r="A101" s="482">
        <v>970000</v>
      </c>
      <c r="B101" s="517" t="s">
        <v>807</v>
      </c>
      <c r="C101" s="481" t="str">
        <f t="shared" si="1"/>
        <v>970000 Activities of households as employers of domestic personnel</v>
      </c>
      <c r="D101" s="183"/>
    </row>
    <row r="102" spans="1:4" x14ac:dyDescent="0.25">
      <c r="A102" s="482">
        <v>980000</v>
      </c>
      <c r="B102" s="517" t="s">
        <v>808</v>
      </c>
      <c r="C102" s="481" t="str">
        <f t="shared" si="1"/>
        <v>980000 Undifferentiated goods- and services-producing activities of private households for own use</v>
      </c>
      <c r="D102" s="183"/>
    </row>
    <row r="103" spans="1:4" ht="14.25" customHeight="1" x14ac:dyDescent="0.25">
      <c r="A103" s="482">
        <v>990000</v>
      </c>
      <c r="B103" s="517" t="s">
        <v>809</v>
      </c>
      <c r="C103" s="481" t="str">
        <f t="shared" si="1"/>
        <v>990000 Activities of extraterritorial organisations and bodies</v>
      </c>
      <c r="D103" s="183"/>
    </row>
  </sheetData>
  <sheetProtection sheet="1" objects="1" scenarios="1"/>
  <mergeCells count="2">
    <mergeCell ref="A5:B5"/>
    <mergeCell ref="A4:B4"/>
  </mergeCells>
  <hyperlinks>
    <hyperlink ref="A6" location="CNTR_Metadata" display="Grunddaten" xr:uid="{00000000-0004-0000-0E00-000000000000}"/>
  </hyperlinks>
  <pageMargins left="0.70866141732283472" right="0.70866141732283472" top="0.78740157480314965" bottom="0.78740157480314965" header="0.31496062992125984" footer="0.31496062992125984"/>
  <pageSetup paperSize="9" scale="65" orientation="portrait" r:id="rId1"/>
  <headerFooter>
    <oddFooter>&amp;L&amp;"Arial,Fett"SNB&amp;C&amp;D&amp;Rpage &amp;P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Q65"/>
  <sheetViews>
    <sheetView showGridLines="0" showRowColHeaders="0" zoomScale="80" zoomScaleNormal="80" workbookViewId="0">
      <selection activeCell="H3" sqref="H3"/>
    </sheetView>
  </sheetViews>
  <sheetFormatPr baseColWidth="10" defaultColWidth="9.1796875" defaultRowHeight="14" x14ac:dyDescent="0.3"/>
  <cols>
    <col min="1" max="1" width="0.81640625" style="20" customWidth="1"/>
    <col min="2" max="2" width="15.7265625" style="20" customWidth="1"/>
    <col min="3" max="3" width="21.7265625" style="20" customWidth="1"/>
    <col min="4" max="4" width="33.7265625" style="20" customWidth="1"/>
    <col min="5" max="5" width="14.7265625" style="20" customWidth="1"/>
    <col min="6" max="6" width="19.7265625" style="20" customWidth="1"/>
    <col min="7" max="7" width="12.7265625" style="20" customWidth="1"/>
    <col min="8" max="8" width="15" style="20" customWidth="1"/>
    <col min="9" max="9" width="7.26953125" style="20" customWidth="1"/>
    <col min="10" max="10" width="11.81640625" style="20" bestFit="1" customWidth="1"/>
    <col min="11" max="16384" width="9.1796875" style="20"/>
  </cols>
  <sheetData>
    <row r="1" spans="1:10" x14ac:dyDescent="0.3">
      <c r="B1" s="18"/>
      <c r="G1" s="21" t="s">
        <v>490</v>
      </c>
      <c r="H1" s="22" t="s">
        <v>400</v>
      </c>
    </row>
    <row r="2" spans="1:10" ht="19.5" customHeight="1" x14ac:dyDescent="0.3">
      <c r="G2" s="21" t="s">
        <v>491</v>
      </c>
      <c r="H2" s="22" t="s">
        <v>427</v>
      </c>
    </row>
    <row r="3" spans="1:10" ht="21" customHeight="1" x14ac:dyDescent="0.3">
      <c r="G3" s="571" t="s">
        <v>1082</v>
      </c>
      <c r="H3" s="24" t="s">
        <v>494</v>
      </c>
      <c r="J3" s="499" t="s">
        <v>522</v>
      </c>
    </row>
    <row r="4" spans="1:10" ht="21" customHeight="1" x14ac:dyDescent="0.3">
      <c r="G4" s="23" t="s">
        <v>492</v>
      </c>
      <c r="H4" s="143" t="s">
        <v>495</v>
      </c>
    </row>
    <row r="5" spans="1:10" ht="21" customHeight="1" x14ac:dyDescent="0.3">
      <c r="A5" s="27"/>
      <c r="B5" s="319" t="s">
        <v>1245</v>
      </c>
      <c r="C5" s="27"/>
      <c r="D5" s="27"/>
      <c r="E5" s="27"/>
      <c r="F5" s="27"/>
      <c r="G5" s="23" t="s">
        <v>493</v>
      </c>
      <c r="H5" s="25"/>
    </row>
    <row r="6" spans="1:10" ht="27" customHeight="1" x14ac:dyDescent="0.4">
      <c r="A6" s="27"/>
      <c r="B6" s="617" t="s">
        <v>1047</v>
      </c>
      <c r="C6" s="27"/>
      <c r="D6" s="27"/>
      <c r="E6" s="27"/>
      <c r="F6" s="27"/>
    </row>
    <row r="7" spans="1:10" ht="33.75" customHeight="1" x14ac:dyDescent="0.3">
      <c r="A7" s="27"/>
      <c r="B7" s="637" t="s">
        <v>496</v>
      </c>
      <c r="C7" s="126"/>
      <c r="D7" s="27"/>
      <c r="E7" s="27"/>
      <c r="F7" s="638"/>
    </row>
    <row r="8" spans="1:10" x14ac:dyDescent="0.3">
      <c r="B8" s="256"/>
      <c r="C8" s="167"/>
      <c r="D8" s="167"/>
      <c r="E8" s="167"/>
      <c r="F8" s="167"/>
      <c r="G8" s="167"/>
      <c r="H8" s="167"/>
      <c r="J8" s="80"/>
    </row>
    <row r="9" spans="1:10" ht="21.75" customHeight="1" x14ac:dyDescent="0.3">
      <c r="B9" s="218" t="s">
        <v>497</v>
      </c>
      <c r="C9" s="79"/>
      <c r="D9" s="779" t="s">
        <v>506</v>
      </c>
      <c r="E9" s="779"/>
    </row>
    <row r="10" spans="1:10" x14ac:dyDescent="0.3">
      <c r="B10" s="319" t="s">
        <v>498</v>
      </c>
      <c r="C10" s="168"/>
      <c r="D10" s="780"/>
      <c r="E10" s="780"/>
      <c r="F10" s="168"/>
      <c r="G10" s="168"/>
      <c r="H10" s="168"/>
    </row>
    <row r="11" spans="1:10" x14ac:dyDescent="0.3">
      <c r="B11" s="319" t="s">
        <v>499</v>
      </c>
      <c r="C11" s="75"/>
      <c r="D11" s="780"/>
      <c r="E11" s="780"/>
      <c r="F11" s="75"/>
      <c r="G11" s="75"/>
    </row>
    <row r="12" spans="1:10" x14ac:dyDescent="0.3">
      <c r="B12" s="319" t="s">
        <v>500</v>
      </c>
      <c r="D12" s="780"/>
      <c r="E12" s="780"/>
    </row>
    <row r="13" spans="1:10" x14ac:dyDescent="0.3">
      <c r="A13" s="26"/>
      <c r="B13" s="319" t="s">
        <v>501</v>
      </c>
      <c r="C13" s="27"/>
      <c r="D13" s="780"/>
      <c r="E13" s="780"/>
      <c r="F13" s="28"/>
      <c r="G13" s="28"/>
      <c r="H13" s="27"/>
    </row>
    <row r="14" spans="1:10" x14ac:dyDescent="0.3">
      <c r="A14" s="26"/>
      <c r="B14" s="319" t="s">
        <v>502</v>
      </c>
      <c r="C14" s="27"/>
      <c r="D14" s="780"/>
      <c r="E14" s="780"/>
      <c r="F14" s="137"/>
      <c r="G14" s="137"/>
      <c r="H14" s="27"/>
    </row>
    <row r="15" spans="1:10" x14ac:dyDescent="0.3">
      <c r="A15" s="26"/>
      <c r="B15" s="319" t="s">
        <v>503</v>
      </c>
      <c r="C15" s="27"/>
      <c r="D15" s="780"/>
      <c r="E15" s="780"/>
      <c r="F15" s="137"/>
      <c r="G15" s="137"/>
      <c r="H15" s="27"/>
    </row>
    <row r="16" spans="1:10" x14ac:dyDescent="0.3">
      <c r="A16" s="26"/>
      <c r="B16" s="319" t="s">
        <v>504</v>
      </c>
      <c r="C16" s="27"/>
      <c r="D16" s="782"/>
      <c r="E16" s="782"/>
      <c r="F16" s="137"/>
      <c r="G16" s="137"/>
      <c r="H16" s="27"/>
    </row>
    <row r="17" spans="1:13" x14ac:dyDescent="0.3">
      <c r="A17" s="26"/>
      <c r="B17" s="319" t="s">
        <v>505</v>
      </c>
      <c r="C17" s="27"/>
      <c r="D17" s="780"/>
      <c r="E17" s="780"/>
      <c r="F17" s="137"/>
      <c r="G17" s="137"/>
      <c r="H17" s="27"/>
    </row>
    <row r="18" spans="1:13" x14ac:dyDescent="0.3">
      <c r="A18" s="26"/>
      <c r="C18" s="27"/>
      <c r="D18" s="135"/>
      <c r="E18" s="135"/>
      <c r="F18" s="135"/>
      <c r="G18" s="135"/>
      <c r="H18" s="27"/>
    </row>
    <row r="19" spans="1:13" x14ac:dyDescent="0.3">
      <c r="A19" s="26"/>
      <c r="B19" s="319" t="s">
        <v>512</v>
      </c>
      <c r="C19" s="27"/>
      <c r="D19" s="486"/>
      <c r="E19" s="564" t="s">
        <v>1072</v>
      </c>
      <c r="F19" s="135"/>
      <c r="H19" s="27"/>
    </row>
    <row r="20" spans="1:13" x14ac:dyDescent="0.3">
      <c r="A20" s="26"/>
      <c r="B20" s="319"/>
      <c r="C20" s="27"/>
      <c r="D20" s="486"/>
      <c r="E20" s="486"/>
      <c r="F20" s="135"/>
      <c r="H20" s="27"/>
    </row>
    <row r="21" spans="1:13" x14ac:dyDescent="0.3">
      <c r="A21" s="26"/>
      <c r="B21" s="319" t="s">
        <v>507</v>
      </c>
      <c r="C21" s="27"/>
      <c r="D21" s="486"/>
      <c r="E21" s="485" t="s">
        <v>508</v>
      </c>
      <c r="F21" s="135"/>
      <c r="H21" s="27"/>
    </row>
    <row r="22" spans="1:13" ht="20.149999999999999" customHeight="1" x14ac:dyDescent="0.3">
      <c r="A22" s="26"/>
      <c r="B22" s="29"/>
      <c r="C22" s="27"/>
      <c r="D22" s="30"/>
      <c r="E22" s="30"/>
      <c r="F22" s="30"/>
      <c r="H22" s="27"/>
    </row>
    <row r="23" spans="1:13" s="135" customFormat="1" ht="15" customHeight="1" x14ac:dyDescent="0.25">
      <c r="B23" s="781" t="s">
        <v>509</v>
      </c>
      <c r="C23" s="781"/>
      <c r="D23" s="781"/>
      <c r="E23" s="145"/>
      <c r="F23" s="145"/>
      <c r="G23" s="145"/>
      <c r="H23" s="145"/>
    </row>
    <row r="24" spans="1:13" s="135" customFormat="1" ht="25.5" customHeight="1" x14ac:dyDescent="0.25">
      <c r="B24" s="774" t="s">
        <v>1237</v>
      </c>
      <c r="C24" s="775"/>
      <c r="D24" s="775"/>
      <c r="E24" s="775"/>
      <c r="F24" s="775"/>
      <c r="G24" s="775"/>
      <c r="H24" s="775"/>
    </row>
    <row r="25" spans="1:13" s="135" customFormat="1" ht="18.75" customHeight="1" x14ac:dyDescent="0.25">
      <c r="B25" s="773" t="s">
        <v>510</v>
      </c>
      <c r="C25" s="773"/>
      <c r="D25" s="773"/>
      <c r="E25" s="773"/>
      <c r="F25" s="773"/>
      <c r="G25" s="773"/>
      <c r="H25" s="773"/>
    </row>
    <row r="26" spans="1:13" s="135" customFormat="1" ht="44.25" customHeight="1" x14ac:dyDescent="0.25">
      <c r="B26" s="783" t="s">
        <v>1236</v>
      </c>
      <c r="C26" s="783"/>
      <c r="D26" s="783"/>
      <c r="E26" s="783"/>
      <c r="F26" s="783"/>
      <c r="G26" s="783"/>
      <c r="H26" s="783"/>
      <c r="M26" s="344"/>
    </row>
    <row r="27" spans="1:13" s="175" customFormat="1" ht="15" customHeight="1" x14ac:dyDescent="0.25">
      <c r="B27" s="690" t="s">
        <v>511</v>
      </c>
      <c r="C27" s="643"/>
      <c r="D27" s="643"/>
      <c r="E27" s="31" t="s">
        <v>1196</v>
      </c>
      <c r="F27" s="31" t="s">
        <v>1197</v>
      </c>
      <c r="G27" s="643"/>
      <c r="H27" s="32" t="s">
        <v>1198</v>
      </c>
      <c r="M27" s="319"/>
    </row>
    <row r="28" spans="1:13" ht="5.25" customHeight="1" x14ac:dyDescent="0.3">
      <c r="B28" s="138"/>
      <c r="C28" s="138"/>
      <c r="D28" s="138"/>
      <c r="E28" s="138"/>
      <c r="F28" s="139"/>
      <c r="G28" s="138"/>
      <c r="H28" s="140"/>
      <c r="I28" s="135"/>
    </row>
    <row r="29" spans="1:13" ht="15" customHeight="1" x14ac:dyDescent="0.3">
      <c r="B29" s="87" t="s">
        <v>277</v>
      </c>
      <c r="C29" s="778" t="s">
        <v>514</v>
      </c>
      <c r="D29" s="778"/>
      <c r="E29" s="639">
        <f>IF(AND(TYPE(H3)=1,H3&gt;100000),0,1)</f>
        <v>1</v>
      </c>
      <c r="F29" s="640"/>
      <c r="G29" s="641"/>
      <c r="H29" s="642"/>
      <c r="I29" s="135"/>
    </row>
    <row r="30" spans="1:13" ht="15" customHeight="1" x14ac:dyDescent="0.3">
      <c r="B30" s="285" t="s">
        <v>513</v>
      </c>
      <c r="C30" s="778" t="s">
        <v>515</v>
      </c>
      <c r="D30" s="778"/>
      <c r="E30" s="778"/>
      <c r="F30" s="34" t="str">
        <f>IF(COUNTIF(Overview!J16:J17,"OK")=2,"OK","incomplete")</f>
        <v>incomplete</v>
      </c>
      <c r="G30" s="253"/>
      <c r="H30" s="253"/>
      <c r="I30" s="157"/>
    </row>
    <row r="31" spans="1:13" ht="15" customHeight="1" x14ac:dyDescent="0.3">
      <c r="B31" s="285" t="s">
        <v>394</v>
      </c>
      <c r="C31" s="776" t="s">
        <v>1110</v>
      </c>
      <c r="D31" s="776"/>
      <c r="E31" s="155">
        <f>'INP05.MELD'!$C$75</f>
        <v>0</v>
      </c>
      <c r="F31" s="155">
        <f>'INP05.MELD'!$C$76</f>
        <v>0</v>
      </c>
      <c r="G31" s="154" t="str">
        <f t="shared" ref="G31:G37" si="0">IF(AND(H31=FALSE,F31&gt;0),"!","OK")</f>
        <v>OK</v>
      </c>
      <c r="H31" s="156" t="b">
        <v>0</v>
      </c>
      <c r="I31" s="135"/>
    </row>
    <row r="32" spans="1:13" ht="15" customHeight="1" x14ac:dyDescent="0.3">
      <c r="B32" s="285" t="s">
        <v>395</v>
      </c>
      <c r="C32" s="777" t="s">
        <v>1111</v>
      </c>
      <c r="D32" s="777"/>
      <c r="E32" s="155">
        <f>'INP10.MELD'!D95</f>
        <v>0</v>
      </c>
      <c r="F32" s="155">
        <f>'INP10.MELD'!D96</f>
        <v>0</v>
      </c>
      <c r="G32" s="154" t="str">
        <f t="shared" si="0"/>
        <v>OK</v>
      </c>
      <c r="H32" s="156" t="b">
        <v>0</v>
      </c>
      <c r="I32" s="135"/>
    </row>
    <row r="33" spans="2:9" ht="15" customHeight="1" x14ac:dyDescent="0.3">
      <c r="B33" s="285" t="s">
        <v>396</v>
      </c>
      <c r="C33" s="776" t="s">
        <v>1112</v>
      </c>
      <c r="D33" s="776"/>
      <c r="E33" s="155">
        <f>'INP20.MELD'!$C$65</f>
        <v>0</v>
      </c>
      <c r="F33" s="155">
        <f>'INP20.MELD'!$C$66</f>
        <v>0</v>
      </c>
      <c r="G33" s="154" t="str">
        <f t="shared" si="0"/>
        <v>OK</v>
      </c>
      <c r="H33" s="156" t="b">
        <v>0</v>
      </c>
      <c r="I33" s="135"/>
    </row>
    <row r="34" spans="2:9" ht="15" customHeight="1" x14ac:dyDescent="0.3">
      <c r="B34" s="285" t="s">
        <v>397</v>
      </c>
      <c r="C34" s="776" t="s">
        <v>1113</v>
      </c>
      <c r="D34" s="776"/>
      <c r="E34" s="155">
        <f>'INP30.MELD'!C66</f>
        <v>0</v>
      </c>
      <c r="F34" s="155">
        <f>'INP30.MELD'!C67</f>
        <v>0</v>
      </c>
      <c r="G34" s="154" t="str">
        <f t="shared" si="0"/>
        <v>OK</v>
      </c>
      <c r="H34" s="156" t="b">
        <v>0</v>
      </c>
      <c r="I34" s="135"/>
    </row>
    <row r="35" spans="2:9" ht="15" customHeight="1" x14ac:dyDescent="0.3">
      <c r="B35" s="285" t="s">
        <v>398</v>
      </c>
      <c r="C35" s="777" t="s">
        <v>1114</v>
      </c>
      <c r="D35" s="777"/>
      <c r="E35" s="155">
        <f>'INP40.MELD'!C318</f>
        <v>0</v>
      </c>
      <c r="F35" s="155">
        <f>'INP40.MELD'!C319</f>
        <v>0</v>
      </c>
      <c r="G35" s="154" t="str">
        <f t="shared" si="0"/>
        <v>OK</v>
      </c>
      <c r="H35" s="156" t="b">
        <v>0</v>
      </c>
      <c r="I35" s="135"/>
    </row>
    <row r="36" spans="2:9" ht="30" customHeight="1" x14ac:dyDescent="0.3">
      <c r="B36" s="285" t="s">
        <v>393</v>
      </c>
      <c r="C36" s="776" t="s">
        <v>1117</v>
      </c>
      <c r="D36" s="776"/>
      <c r="E36" s="155">
        <f>'INP50.MELD'!C317</f>
        <v>0</v>
      </c>
      <c r="F36" s="155">
        <f>'INP50.MELD'!C318</f>
        <v>0</v>
      </c>
      <c r="G36" s="154" t="str">
        <f t="shared" si="0"/>
        <v>OK</v>
      </c>
      <c r="H36" s="156" t="b">
        <v>0</v>
      </c>
      <c r="I36" s="135"/>
    </row>
    <row r="37" spans="2:9" ht="30" customHeight="1" x14ac:dyDescent="0.3">
      <c r="B37" s="285" t="s">
        <v>399</v>
      </c>
      <c r="C37" s="776" t="s">
        <v>1116</v>
      </c>
      <c r="D37" s="776"/>
      <c r="E37" s="155">
        <f>'INP60.MELD'!C315</f>
        <v>0</v>
      </c>
      <c r="F37" s="155">
        <f>'INP60.MELD'!C316</f>
        <v>0</v>
      </c>
      <c r="G37" s="154" t="str">
        <f t="shared" si="0"/>
        <v>OK</v>
      </c>
      <c r="H37" s="156" t="b">
        <v>0</v>
      </c>
      <c r="I37" s="135"/>
    </row>
    <row r="38" spans="2:9" ht="15" hidden="1" customHeight="1" x14ac:dyDescent="0.3">
      <c r="B38" s="285"/>
      <c r="C38" s="769"/>
      <c r="D38" s="769"/>
      <c r="E38" s="155"/>
      <c r="F38" s="155"/>
      <c r="G38" s="154"/>
      <c r="H38" s="156"/>
      <c r="I38" s="135"/>
    </row>
    <row r="39" spans="2:9" ht="15" hidden="1" customHeight="1" x14ac:dyDescent="0.3">
      <c r="B39" s="285"/>
      <c r="C39" s="769"/>
      <c r="D39" s="769"/>
      <c r="E39" s="155"/>
      <c r="F39" s="155"/>
      <c r="G39" s="154"/>
      <c r="H39" s="156"/>
      <c r="I39" s="242"/>
    </row>
    <row r="40" spans="2:9" ht="15" hidden="1" customHeight="1" x14ac:dyDescent="0.3">
      <c r="B40" s="285"/>
      <c r="C40" s="769"/>
      <c r="D40" s="769"/>
      <c r="E40" s="155"/>
      <c r="F40" s="155"/>
      <c r="G40" s="154"/>
      <c r="H40" s="156"/>
      <c r="I40" s="242"/>
    </row>
    <row r="41" spans="2:9" ht="15" hidden="1" customHeight="1" x14ac:dyDescent="0.3">
      <c r="B41" s="285"/>
      <c r="C41" s="769"/>
      <c r="D41" s="769"/>
      <c r="E41" s="155"/>
      <c r="F41" s="155"/>
      <c r="G41" s="154"/>
      <c r="H41" s="156"/>
      <c r="I41" s="242"/>
    </row>
    <row r="42" spans="2:9" ht="15" hidden="1" customHeight="1" x14ac:dyDescent="0.3">
      <c r="B42" s="285"/>
      <c r="C42" s="769"/>
      <c r="D42" s="769"/>
      <c r="E42" s="155"/>
      <c r="F42" s="155"/>
      <c r="G42" s="154"/>
      <c r="H42" s="156"/>
      <c r="I42" s="242"/>
    </row>
    <row r="43" spans="2:9" ht="15" hidden="1" customHeight="1" x14ac:dyDescent="0.3">
      <c r="B43" s="285"/>
      <c r="C43" s="769"/>
      <c r="D43" s="769"/>
      <c r="E43" s="155"/>
      <c r="F43" s="155"/>
      <c r="G43" s="154"/>
      <c r="H43" s="156"/>
      <c r="I43" s="242"/>
    </row>
    <row r="44" spans="2:9" ht="15" hidden="1" customHeight="1" x14ac:dyDescent="0.3">
      <c r="B44" s="285"/>
      <c r="C44" s="769"/>
      <c r="D44" s="769"/>
      <c r="E44" s="155"/>
      <c r="F44" s="155"/>
      <c r="G44" s="154"/>
      <c r="H44" s="156"/>
      <c r="I44" s="242"/>
    </row>
    <row r="45" spans="2:9" ht="25.5" hidden="1" customHeight="1" x14ac:dyDescent="0.3">
      <c r="B45" s="285"/>
      <c r="C45" s="769"/>
      <c r="D45" s="769"/>
      <c r="E45" s="155"/>
      <c r="F45" s="155"/>
      <c r="G45" s="154"/>
      <c r="H45" s="156"/>
      <c r="I45" s="242"/>
    </row>
    <row r="46" spans="2:9" ht="15" hidden="1" customHeight="1" x14ac:dyDescent="0.3">
      <c r="B46" s="285"/>
      <c r="C46" s="769"/>
      <c r="D46" s="769"/>
      <c r="E46" s="155"/>
      <c r="F46" s="155"/>
      <c r="G46" s="154"/>
      <c r="H46" s="156"/>
      <c r="I46" s="135"/>
    </row>
    <row r="47" spans="2:9" ht="15" customHeight="1" x14ac:dyDescent="0.3">
      <c r="B47" s="142"/>
      <c r="C47" s="35"/>
      <c r="D47" s="35"/>
      <c r="E47" s="34"/>
      <c r="F47" s="34"/>
      <c r="G47" s="35"/>
      <c r="H47" s="151"/>
      <c r="I47" s="137"/>
    </row>
    <row r="48" spans="2:9" ht="15" hidden="1" customHeight="1" x14ac:dyDescent="0.3">
      <c r="B48" s="771"/>
      <c r="C48" s="771"/>
      <c r="D48" s="35"/>
      <c r="E48" s="34"/>
      <c r="F48" s="34"/>
      <c r="G48" s="35"/>
      <c r="H48" s="144"/>
      <c r="I48" s="137"/>
    </row>
    <row r="49" spans="2:17" ht="15" hidden="1" customHeight="1" x14ac:dyDescent="0.3">
      <c r="B49" s="141"/>
      <c r="C49" s="33"/>
      <c r="D49" s="33"/>
      <c r="E49" s="33"/>
      <c r="F49" s="36"/>
      <c r="G49" s="33"/>
      <c r="H49" s="33"/>
      <c r="I49" s="135"/>
    </row>
    <row r="50" spans="2:17" ht="15" customHeight="1" x14ac:dyDescent="0.3">
      <c r="B50" s="37" t="str">
        <f>IF(E50&gt;0,"Errors in report","")</f>
        <v>Errors in report</v>
      </c>
      <c r="C50" s="38"/>
      <c r="D50" s="38"/>
      <c r="E50" s="39">
        <f>SUM(E29:E49)</f>
        <v>1</v>
      </c>
      <c r="F50" s="39">
        <f>SUM(F31:F49)</f>
        <v>0</v>
      </c>
      <c r="G50" s="38"/>
      <c r="H50" s="40" t="str">
        <f>IF(COUNTIF(G31:G49,"!")&gt;0,"Warnings in report","")</f>
        <v/>
      </c>
      <c r="I50" s="135"/>
      <c r="Q50" s="41"/>
    </row>
    <row r="51" spans="2:17" ht="15" customHeight="1" x14ac:dyDescent="0.3">
      <c r="B51" s="86"/>
      <c r="C51" s="87"/>
      <c r="D51" s="87"/>
      <c r="E51" s="88"/>
      <c r="F51" s="88"/>
      <c r="G51" s="87"/>
      <c r="H51" s="87"/>
      <c r="I51" s="135"/>
      <c r="Q51" s="41"/>
    </row>
    <row r="52" spans="2:17" ht="44.25" customHeight="1" x14ac:dyDescent="0.3">
      <c r="B52" s="770" t="s">
        <v>1046</v>
      </c>
      <c r="C52" s="770"/>
      <c r="D52" s="770"/>
      <c r="E52" s="770"/>
      <c r="F52" s="770"/>
      <c r="G52" s="770"/>
      <c r="H52" s="770"/>
    </row>
    <row r="53" spans="2:17" ht="30" hidden="1" customHeight="1" x14ac:dyDescent="0.3">
      <c r="B53" s="770"/>
      <c r="C53" s="770"/>
      <c r="D53" s="770"/>
      <c r="E53" s="770"/>
      <c r="F53" s="770"/>
      <c r="G53" s="770"/>
      <c r="H53" s="770"/>
    </row>
    <row r="54" spans="2:17" s="137" customFormat="1" ht="18" hidden="1" customHeight="1" x14ac:dyDescent="0.25">
      <c r="F54" s="772"/>
      <c r="G54" s="772"/>
      <c r="H54" s="772"/>
    </row>
    <row r="55" spans="2:17" s="137" customFormat="1" ht="18" hidden="1" customHeight="1" x14ac:dyDescent="0.25">
      <c r="F55" s="772"/>
      <c r="G55" s="772"/>
      <c r="H55" s="772"/>
    </row>
    <row r="56" spans="2:17" s="137" customFormat="1" ht="18" hidden="1" customHeight="1" x14ac:dyDescent="0.25">
      <c r="B56" s="772"/>
      <c r="C56" s="772"/>
      <c r="D56" s="772"/>
      <c r="F56" s="772"/>
      <c r="G56" s="772"/>
      <c r="H56" s="772"/>
    </row>
    <row r="57" spans="2:17" s="137" customFormat="1" ht="18" hidden="1" customHeight="1" x14ac:dyDescent="0.25">
      <c r="F57" s="772"/>
      <c r="G57" s="772"/>
      <c r="H57" s="772"/>
    </row>
    <row r="58" spans="2:17" ht="6.75" customHeight="1" x14ac:dyDescent="0.3">
      <c r="B58" s="42"/>
      <c r="C58" s="43"/>
      <c r="D58" s="43"/>
      <c r="E58" s="43"/>
      <c r="F58" s="43"/>
      <c r="G58" s="43"/>
      <c r="H58" s="43"/>
    </row>
    <row r="59" spans="2:17" ht="21" customHeight="1" x14ac:dyDescent="0.3">
      <c r="B59" s="85" t="s">
        <v>516</v>
      </c>
      <c r="C59" s="44"/>
      <c r="D59" s="44"/>
      <c r="E59" s="44"/>
      <c r="F59" s="184" t="s">
        <v>517</v>
      </c>
      <c r="G59" s="75"/>
      <c r="H59" s="82" t="str">
        <f>HYPERLINK("mailto:investmentBOP@snb.ch?subject="&amp;H64&amp;" Anfrage","investmentBOP@snb.ch")</f>
        <v>investmentBOP@snb.ch</v>
      </c>
    </row>
    <row r="60" spans="2:17" x14ac:dyDescent="0.3">
      <c r="B60" s="175" t="s">
        <v>518</v>
      </c>
      <c r="C60" s="44"/>
      <c r="D60" s="44"/>
      <c r="F60" s="184"/>
      <c r="H60" s="81"/>
    </row>
    <row r="61" spans="2:17" x14ac:dyDescent="0.3">
      <c r="B61" s="85" t="s">
        <v>519</v>
      </c>
      <c r="C61" s="44"/>
      <c r="D61" s="44"/>
      <c r="E61" s="44"/>
      <c r="F61" s="46"/>
      <c r="G61" s="44"/>
      <c r="H61" s="45"/>
      <c r="K61" s="18"/>
    </row>
    <row r="62" spans="2:17" x14ac:dyDescent="0.3">
      <c r="B62" s="85" t="s">
        <v>520</v>
      </c>
      <c r="C62" s="44"/>
      <c r="D62" s="44"/>
      <c r="E62" s="44"/>
      <c r="F62" s="184"/>
      <c r="G62" s="44"/>
      <c r="H62" s="46"/>
      <c r="K62" s="18"/>
    </row>
    <row r="63" spans="2:17" x14ac:dyDescent="0.3">
      <c r="B63" s="567" t="s">
        <v>1073</v>
      </c>
      <c r="C63" s="44"/>
      <c r="D63" s="44"/>
      <c r="E63" s="44"/>
      <c r="F63" s="184" t="s">
        <v>521</v>
      </c>
      <c r="H63" s="82" t="str">
        <f>HYPERLINK("mailto:forms@snb.ch?subject="&amp;H64&amp;" Anfrage","forms@snb.ch")</f>
        <v>forms@snb.ch</v>
      </c>
    </row>
    <row r="64" spans="2:17" x14ac:dyDescent="0.3">
      <c r="B64" s="85"/>
      <c r="C64" s="44"/>
      <c r="D64" s="44"/>
      <c r="E64" s="44"/>
      <c r="F64" s="44"/>
      <c r="G64" s="44"/>
      <c r="H64" s="146" t="str">
        <f>IF(TYPE(H4)=2,H3,H3&amp;"  "&amp;DAY(H4)&amp;"."&amp;MONTH(H4)&amp;"."&amp;YEAR(H4))</f>
        <v>XXXXXX</v>
      </c>
    </row>
    <row r="65" spans="3:8" ht="13" customHeight="1" x14ac:dyDescent="0.3">
      <c r="C65" s="17"/>
      <c r="D65" s="17"/>
      <c r="E65" s="17"/>
      <c r="F65" s="17"/>
      <c r="G65" s="17"/>
      <c r="H65" s="17"/>
    </row>
  </sheetData>
  <sheetProtection sheet="1" objects="1" scenarios="1"/>
  <mergeCells count="39">
    <mergeCell ref="C30:E30"/>
    <mergeCell ref="D9:E9"/>
    <mergeCell ref="D17:E17"/>
    <mergeCell ref="D10:E10"/>
    <mergeCell ref="B23:D23"/>
    <mergeCell ref="D14:E14"/>
    <mergeCell ref="D15:E15"/>
    <mergeCell ref="D16:E16"/>
    <mergeCell ref="D11:E11"/>
    <mergeCell ref="D12:E12"/>
    <mergeCell ref="D13:E13"/>
    <mergeCell ref="B26:H26"/>
    <mergeCell ref="C40:D40"/>
    <mergeCell ref="B25:H25"/>
    <mergeCell ref="C43:D43"/>
    <mergeCell ref="B24:H24"/>
    <mergeCell ref="C31:D31"/>
    <mergeCell ref="C38:D38"/>
    <mergeCell ref="C39:D39"/>
    <mergeCell ref="C34:D34"/>
    <mergeCell ref="C33:D33"/>
    <mergeCell ref="C41:D41"/>
    <mergeCell ref="C42:D42"/>
    <mergeCell ref="C32:D32"/>
    <mergeCell ref="C35:D35"/>
    <mergeCell ref="C36:D36"/>
    <mergeCell ref="C37:D37"/>
    <mergeCell ref="C29:D29"/>
    <mergeCell ref="B56:D56"/>
    <mergeCell ref="F57:H57"/>
    <mergeCell ref="F56:H56"/>
    <mergeCell ref="F55:H55"/>
    <mergeCell ref="F54:H54"/>
    <mergeCell ref="C44:D44"/>
    <mergeCell ref="C45:D45"/>
    <mergeCell ref="B53:H53"/>
    <mergeCell ref="C46:D46"/>
    <mergeCell ref="B48:C48"/>
    <mergeCell ref="B52:H52"/>
  </mergeCells>
  <conditionalFormatting sqref="G31:G38 G46:G48">
    <cfRule type="cellIs" dxfId="39" priority="16" stopIfTrue="1" operator="equal">
      <formula>"!"</formula>
    </cfRule>
  </conditionalFormatting>
  <conditionalFormatting sqref="E50:F51">
    <cfRule type="cellIs" dxfId="38" priority="15" stopIfTrue="1" operator="greaterThan">
      <formula>0</formula>
    </cfRule>
  </conditionalFormatting>
  <conditionalFormatting sqref="I4">
    <cfRule type="expression" dxfId="37" priority="12" stopIfTrue="1">
      <formula>($E$9)="Bitte letzten Tag des Jahres (31.12.) eingeben"</formula>
    </cfRule>
  </conditionalFormatting>
  <conditionalFormatting sqref="B53:H53">
    <cfRule type="expression" dxfId="36" priority="10" stopIfTrue="1">
      <formula>$B$9=TRUE</formula>
    </cfRule>
  </conditionalFormatting>
  <conditionalFormatting sqref="B29 E29">
    <cfRule type="expression" dxfId="35" priority="24" stopIfTrue="1">
      <formula>$E51&gt;0</formula>
    </cfRule>
  </conditionalFormatting>
  <conditionalFormatting sqref="G39:G43">
    <cfRule type="cellIs" dxfId="34" priority="5" stopIfTrue="1" operator="equal">
      <formula>"!"</formula>
    </cfRule>
  </conditionalFormatting>
  <conditionalFormatting sqref="G44:G45">
    <cfRule type="cellIs" dxfId="33" priority="4" stopIfTrue="1" operator="equal">
      <formula>"!"</formula>
    </cfRule>
  </conditionalFormatting>
  <conditionalFormatting sqref="E31:F37">
    <cfRule type="cellIs" dxfId="32" priority="3" stopIfTrue="1" operator="greaterThan">
      <formula>0</formula>
    </cfRule>
  </conditionalFormatting>
  <conditionalFormatting sqref="B27:H27">
    <cfRule type="expression" dxfId="31" priority="2" stopIfTrue="1">
      <formula>$E50&gt;0</formula>
    </cfRule>
  </conditionalFormatting>
  <dataValidations count="2">
    <dataValidation type="whole" allowBlank="1" showInputMessage="1" showErrorMessage="1" sqref="H3" xr:uid="{00000000-0002-0000-0100-000000000000}">
      <formula1>100000</formula1>
      <formula2>999999</formula2>
    </dataValidation>
    <dataValidation type="list" allowBlank="1" showInputMessage="1" showErrorMessage="1" sqref="H5" xr:uid="{00000000-0002-0000-0100-000001000000}">
      <formula1>"Correction,Test"</formula1>
    </dataValidation>
  </dataValidations>
  <hyperlinks>
    <hyperlink ref="B32" location="INP10.MELD!A1" display="INP10" xr:uid="{00000000-0004-0000-0100-000000000000}"/>
    <hyperlink ref="B33" location="INP20.MELD!A1" display="INP20" xr:uid="{00000000-0004-0000-0100-000001000000}"/>
    <hyperlink ref="B34" location="INP30.MELD!A1" display="INP30" xr:uid="{00000000-0004-0000-0100-000002000000}"/>
    <hyperlink ref="B35" location="INP40.MELD!A1" display="INP40" xr:uid="{00000000-0004-0000-0100-000003000000}"/>
    <hyperlink ref="B36" location="INP50.MELD!A1" display="INP50" xr:uid="{00000000-0004-0000-0100-000004000000}"/>
    <hyperlink ref="B37" location="INP60.MELD!A1" display="INP60" xr:uid="{00000000-0004-0000-0100-000005000000}"/>
    <hyperlink ref="B31" location="INP05.MELD!A1" display="INP05" xr:uid="{00000000-0004-0000-0100-000006000000}"/>
    <hyperlink ref="B30" location="Metadata!A1" display="Grunddaten" xr:uid="{00000000-0004-0000-0100-000007000000}"/>
    <hyperlink ref="E19" location="Instructions!A1" display="Instructions" xr:uid="{00000000-0004-0000-0100-000008000000}"/>
    <hyperlink ref="E21" location="Metadata!A1" display="Grunddaten" xr:uid="{00000000-0004-0000-0100-000009000000}"/>
    <hyperlink ref="B23" location="Manual_6" display="Konsistenzprüfungen (rechnerische Prüfungen)" xr:uid="{00000000-0004-0000-0100-00000A000000}"/>
  </hyperlinks>
  <pageMargins left="0.78740157480314965" right="0.78740157480314965" top="0.78740157480314965" bottom="0.78740157480314965" header="0.31496062992125984" footer="0.31496062992125984"/>
  <pageSetup paperSize="9" scale="64" fitToHeight="2" orientation="portrait" r:id="rId1"/>
  <headerFooter>
    <oddFooter>&amp;L&amp;"Arial,Fett"SNB&amp;C&amp;D&amp;Rpage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2" r:id="rId4" name="Check Box 374">
              <controlPr defaultSize="0" autoFill="0" autoLine="0" autoPict="0">
                <anchor moveWithCells="1">
                  <from>
                    <xdr:col>7</xdr:col>
                    <xdr:colOff>0</xdr:colOff>
                    <xdr:row>29</xdr:row>
                    <xdr:rowOff>107950</xdr:rowOff>
                  </from>
                  <to>
                    <xdr:col>8</xdr:col>
                    <xdr:colOff>0</xdr:colOff>
                    <xdr:row>31</xdr:row>
                    <xdr:rowOff>76200</xdr:rowOff>
                  </to>
                </anchor>
              </controlPr>
            </control>
          </mc:Choice>
        </mc:AlternateContent>
        <mc:AlternateContent xmlns:mc="http://schemas.openxmlformats.org/markup-compatibility/2006">
          <mc:Choice Requires="x14">
            <control shapeId="2423" r:id="rId5" name="Check Box 375">
              <controlPr defaultSize="0" autoFill="0" autoLine="0" autoPict="0">
                <anchor moveWithCells="1">
                  <from>
                    <xdr:col>7</xdr:col>
                    <xdr:colOff>0</xdr:colOff>
                    <xdr:row>31</xdr:row>
                    <xdr:rowOff>12700</xdr:rowOff>
                  </from>
                  <to>
                    <xdr:col>8</xdr:col>
                    <xdr:colOff>0</xdr:colOff>
                    <xdr:row>32</xdr:row>
                    <xdr:rowOff>12700</xdr:rowOff>
                  </to>
                </anchor>
              </controlPr>
            </control>
          </mc:Choice>
        </mc:AlternateContent>
        <mc:AlternateContent xmlns:mc="http://schemas.openxmlformats.org/markup-compatibility/2006">
          <mc:Choice Requires="x14">
            <control shapeId="2424" r:id="rId6" name="Check Box 376">
              <controlPr defaultSize="0" autoFill="0" autoLine="0" autoPict="0">
                <anchor moveWithCells="1">
                  <from>
                    <xdr:col>7</xdr:col>
                    <xdr:colOff>0</xdr:colOff>
                    <xdr:row>32</xdr:row>
                    <xdr:rowOff>95250</xdr:rowOff>
                  </from>
                  <to>
                    <xdr:col>8</xdr:col>
                    <xdr:colOff>0</xdr:colOff>
                    <xdr:row>34</xdr:row>
                    <xdr:rowOff>107950</xdr:rowOff>
                  </to>
                </anchor>
              </controlPr>
            </control>
          </mc:Choice>
        </mc:AlternateContent>
        <mc:AlternateContent xmlns:mc="http://schemas.openxmlformats.org/markup-compatibility/2006">
          <mc:Choice Requires="x14">
            <control shapeId="2425" r:id="rId7" name="Check Box 377">
              <controlPr defaultSize="0" autoFill="0" autoLine="0" autoPict="0">
                <anchor moveWithCells="1">
                  <from>
                    <xdr:col>7</xdr:col>
                    <xdr:colOff>0</xdr:colOff>
                    <xdr:row>33</xdr:row>
                    <xdr:rowOff>190500</xdr:rowOff>
                  </from>
                  <to>
                    <xdr:col>8</xdr:col>
                    <xdr:colOff>0</xdr:colOff>
                    <xdr:row>35</xdr:row>
                    <xdr:rowOff>0</xdr:rowOff>
                  </to>
                </anchor>
              </controlPr>
            </control>
          </mc:Choice>
        </mc:AlternateContent>
        <mc:AlternateContent xmlns:mc="http://schemas.openxmlformats.org/markup-compatibility/2006">
          <mc:Choice Requires="x14">
            <control shapeId="2426" r:id="rId8" name="Check Box 378">
              <controlPr defaultSize="0" autoFill="0" autoLine="0" autoPict="0">
                <anchor moveWithCells="1">
                  <from>
                    <xdr:col>7</xdr:col>
                    <xdr:colOff>0</xdr:colOff>
                    <xdr:row>35</xdr:row>
                    <xdr:rowOff>88900</xdr:rowOff>
                  </from>
                  <to>
                    <xdr:col>8</xdr:col>
                    <xdr:colOff>0</xdr:colOff>
                    <xdr:row>35</xdr:row>
                    <xdr:rowOff>285750</xdr:rowOff>
                  </to>
                </anchor>
              </controlPr>
            </control>
          </mc:Choice>
        </mc:AlternateContent>
        <mc:AlternateContent xmlns:mc="http://schemas.openxmlformats.org/markup-compatibility/2006">
          <mc:Choice Requires="x14">
            <control shapeId="2427" r:id="rId9" name="Check Box 379">
              <controlPr defaultSize="0" autoFill="0" autoLine="0" autoPict="0">
                <anchor moveWithCells="1">
                  <from>
                    <xdr:col>7</xdr:col>
                    <xdr:colOff>0</xdr:colOff>
                    <xdr:row>36</xdr:row>
                    <xdr:rowOff>88900</xdr:rowOff>
                  </from>
                  <to>
                    <xdr:col>8</xdr:col>
                    <xdr:colOff>0</xdr:colOff>
                    <xdr:row>36</xdr:row>
                    <xdr:rowOff>279400</xdr:rowOff>
                  </to>
                </anchor>
              </controlPr>
            </control>
          </mc:Choice>
        </mc:AlternateContent>
        <mc:AlternateContent xmlns:mc="http://schemas.openxmlformats.org/markup-compatibility/2006">
          <mc:Choice Requires="x14">
            <control shapeId="2975" r:id="rId10" name="Check Box 927">
              <controlPr defaultSize="0" autoFill="0" autoLine="0" autoPict="0">
                <anchor moveWithCells="1">
                  <from>
                    <xdr:col>7</xdr:col>
                    <xdr:colOff>0</xdr:colOff>
                    <xdr:row>31</xdr:row>
                    <xdr:rowOff>114300</xdr:rowOff>
                  </from>
                  <to>
                    <xdr:col>8</xdr:col>
                    <xdr:colOff>0</xdr:colOff>
                    <xdr:row>33</xdr:row>
                    <xdr:rowOff>88900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Z92"/>
  <sheetViews>
    <sheetView showGridLines="0" showRowColHeaders="0" topLeftCell="A11" zoomScale="90" zoomScaleNormal="90" workbookViewId="0">
      <selection activeCell="B23" sqref="B23:D23"/>
    </sheetView>
  </sheetViews>
  <sheetFormatPr baseColWidth="10" defaultColWidth="9.1796875" defaultRowHeight="12.5" x14ac:dyDescent="0.25"/>
  <cols>
    <col min="1" max="1" width="1.81640625" style="175" customWidth="1"/>
    <col min="2" max="2" width="43.81640625" style="175" customWidth="1"/>
    <col min="3" max="3" width="41.1796875" style="175" customWidth="1"/>
    <col min="4" max="4" width="4.453125" style="175" customWidth="1"/>
    <col min="5" max="5" width="4.7265625" style="175" customWidth="1"/>
    <col min="6" max="6" width="2.7265625" style="175" customWidth="1"/>
    <col min="7" max="8" width="9.1796875" style="175" customWidth="1"/>
    <col min="9" max="9" width="7.26953125" style="175" customWidth="1"/>
    <col min="10" max="10" width="7.81640625" style="175" customWidth="1"/>
    <col min="11" max="16384" width="9.1796875" style="175"/>
  </cols>
  <sheetData>
    <row r="1" spans="1:26" s="171" customFormat="1" ht="14" x14ac:dyDescent="0.3">
      <c r="A1" s="169"/>
      <c r="B1" s="169"/>
      <c r="F1" s="170" t="s">
        <v>523</v>
      </c>
      <c r="G1" s="810" t="str">
        <f>Start!H1</f>
        <v>INP</v>
      </c>
      <c r="H1" s="811"/>
      <c r="I1" s="578"/>
      <c r="J1" s="605"/>
      <c r="K1" s="174"/>
      <c r="L1" s="174"/>
      <c r="M1" s="174"/>
      <c r="N1" s="174"/>
      <c r="O1" s="174"/>
      <c r="P1" s="174"/>
      <c r="Q1" s="174"/>
      <c r="R1" s="174"/>
      <c r="S1" s="174"/>
      <c r="T1" s="174"/>
      <c r="U1" s="174"/>
      <c r="V1" s="174"/>
      <c r="W1" s="174"/>
      <c r="X1" s="174"/>
      <c r="Y1" s="174"/>
      <c r="Z1" s="174"/>
    </row>
    <row r="2" spans="1:26" s="171" customFormat="1" ht="14" x14ac:dyDescent="0.3">
      <c r="A2" s="169"/>
      <c r="B2" s="169"/>
      <c r="F2" s="170" t="s">
        <v>524</v>
      </c>
      <c r="G2" s="810" t="s">
        <v>513</v>
      </c>
      <c r="H2" s="811"/>
      <c r="I2" s="578"/>
      <c r="J2" s="605"/>
      <c r="K2" s="174"/>
      <c r="L2" s="174"/>
      <c r="M2" s="174"/>
      <c r="N2" s="174"/>
      <c r="O2" s="174"/>
      <c r="P2" s="174"/>
      <c r="Q2" s="174"/>
      <c r="R2" s="174"/>
      <c r="S2" s="174"/>
      <c r="T2" s="174"/>
      <c r="U2" s="174"/>
      <c r="V2" s="174"/>
      <c r="W2" s="174"/>
      <c r="X2" s="174"/>
      <c r="Y2" s="174"/>
      <c r="Z2" s="174"/>
    </row>
    <row r="3" spans="1:26" s="171" customFormat="1" ht="14" x14ac:dyDescent="0.3">
      <c r="A3" s="169"/>
      <c r="F3" s="170" t="s">
        <v>1082</v>
      </c>
      <c r="G3" s="812" t="str">
        <f>Start!H3</f>
        <v>XXXXXX</v>
      </c>
      <c r="H3" s="813"/>
      <c r="I3" s="578"/>
      <c r="J3" s="605"/>
      <c r="K3" s="174"/>
      <c r="L3" s="174"/>
      <c r="M3" s="174"/>
      <c r="N3" s="174"/>
      <c r="O3" s="174"/>
      <c r="P3" s="174"/>
      <c r="Q3" s="174"/>
      <c r="R3" s="174"/>
      <c r="S3" s="174"/>
      <c r="T3" s="174"/>
      <c r="U3" s="174"/>
      <c r="V3" s="174"/>
      <c r="W3" s="174"/>
      <c r="X3" s="174"/>
      <c r="Y3" s="174"/>
      <c r="Z3" s="174"/>
    </row>
    <row r="4" spans="1:26" s="171" customFormat="1" ht="14" x14ac:dyDescent="0.3">
      <c r="A4" s="169"/>
      <c r="F4" s="184" t="s">
        <v>526</v>
      </c>
      <c r="G4" s="814" t="str">
        <f>Start!H4</f>
        <v>DD.MM.YYYY</v>
      </c>
      <c r="H4" s="815"/>
      <c r="I4" s="578"/>
      <c r="J4" s="605"/>
      <c r="K4" s="174"/>
      <c r="L4" s="174"/>
      <c r="M4" s="174"/>
      <c r="N4" s="174"/>
      <c r="O4" s="174"/>
      <c r="P4" s="174"/>
      <c r="Q4" s="174"/>
      <c r="R4" s="174"/>
      <c r="S4" s="174"/>
      <c r="T4" s="174"/>
      <c r="U4" s="174"/>
      <c r="V4" s="174"/>
      <c r="W4" s="174"/>
      <c r="X4" s="174"/>
      <c r="Y4" s="174"/>
      <c r="Z4" s="174"/>
    </row>
    <row r="5" spans="1:26" s="171" customFormat="1" ht="14" x14ac:dyDescent="0.3">
      <c r="A5" s="169"/>
      <c r="G5" s="184"/>
      <c r="H5" s="181"/>
      <c r="I5" s="606"/>
      <c r="J5" s="605"/>
      <c r="K5" s="174"/>
      <c r="L5" s="174"/>
      <c r="M5" s="174"/>
      <c r="N5" s="174"/>
      <c r="O5" s="174"/>
      <c r="P5" s="174"/>
      <c r="Q5" s="174"/>
      <c r="R5" s="174"/>
      <c r="S5" s="174"/>
      <c r="T5" s="174"/>
      <c r="U5" s="174"/>
      <c r="V5" s="174"/>
      <c r="W5" s="174"/>
      <c r="X5" s="174"/>
      <c r="Y5" s="174"/>
      <c r="Z5" s="174"/>
    </row>
    <row r="6" spans="1:26" s="171" customFormat="1" ht="18" x14ac:dyDescent="0.3">
      <c r="A6" s="169"/>
      <c r="B6" s="826" t="s">
        <v>433</v>
      </c>
      <c r="C6" s="826"/>
      <c r="D6" s="826"/>
      <c r="E6" s="826"/>
      <c r="F6" s="826"/>
      <c r="G6" s="607"/>
      <c r="H6" s="181"/>
      <c r="I6" s="606"/>
      <c r="J6" s="605"/>
      <c r="K6" s="174"/>
      <c r="L6" s="174"/>
      <c r="M6" s="174"/>
      <c r="N6" s="174"/>
      <c r="O6" s="174"/>
      <c r="P6" s="174"/>
      <c r="Q6" s="174"/>
      <c r="R6" s="174"/>
      <c r="S6" s="174"/>
      <c r="T6" s="174"/>
      <c r="U6" s="174"/>
      <c r="V6" s="174"/>
      <c r="W6" s="174"/>
      <c r="X6" s="174"/>
      <c r="Y6" s="174"/>
      <c r="Z6" s="174"/>
    </row>
    <row r="7" spans="1:26" s="171" customFormat="1" ht="18" x14ac:dyDescent="0.3">
      <c r="A7" s="169"/>
      <c r="B7" s="213" t="s">
        <v>527</v>
      </c>
      <c r="C7" s="487"/>
      <c r="D7" s="487"/>
      <c r="E7" s="487"/>
      <c r="F7" s="487"/>
      <c r="G7" s="487"/>
      <c r="H7" s="181"/>
      <c r="I7" s="606"/>
      <c r="J7" s="605"/>
      <c r="K7" s="174"/>
      <c r="L7" s="174"/>
      <c r="M7" s="174"/>
      <c r="N7" s="174"/>
      <c r="O7" s="174"/>
      <c r="P7" s="174"/>
      <c r="Q7" s="174"/>
      <c r="R7" s="174"/>
      <c r="S7" s="174"/>
      <c r="T7" s="174"/>
      <c r="U7" s="174"/>
      <c r="V7" s="174"/>
      <c r="W7" s="174"/>
      <c r="X7" s="174"/>
      <c r="Y7" s="174"/>
      <c r="Z7" s="174"/>
    </row>
    <row r="8" spans="1:26" s="171" customFormat="1" ht="33" customHeight="1" x14ac:dyDescent="0.35">
      <c r="A8" s="169"/>
      <c r="B8" s="214" t="s">
        <v>528</v>
      </c>
      <c r="C8" s="487"/>
      <c r="D8" s="487"/>
      <c r="E8" s="487"/>
      <c r="F8" s="487"/>
      <c r="G8" s="487"/>
      <c r="H8" s="181"/>
      <c r="I8" s="606"/>
      <c r="J8" s="605"/>
      <c r="K8" s="174"/>
      <c r="L8" s="174"/>
      <c r="M8" s="174"/>
      <c r="N8" s="174"/>
      <c r="O8" s="174"/>
      <c r="P8" s="174"/>
      <c r="Q8" s="174"/>
      <c r="R8" s="174"/>
      <c r="S8" s="174"/>
      <c r="T8" s="174"/>
      <c r="U8" s="174"/>
      <c r="V8" s="174"/>
      <c r="W8" s="174"/>
      <c r="X8" s="174"/>
      <c r="Y8" s="174"/>
      <c r="Z8" s="174"/>
    </row>
    <row r="9" spans="1:26" ht="24.75" customHeight="1" x14ac:dyDescent="0.3">
      <c r="A9" s="20"/>
      <c r="B9" s="803" t="s">
        <v>529</v>
      </c>
      <c r="C9" s="803"/>
      <c r="D9" s="803"/>
      <c r="E9" s="803"/>
      <c r="F9" s="20"/>
      <c r="G9" s="20"/>
      <c r="H9" s="79"/>
      <c r="I9" s="578"/>
      <c r="J9" s="578"/>
      <c r="K9" s="171"/>
      <c r="L9" s="171"/>
      <c r="M9" s="171"/>
      <c r="N9" s="171"/>
      <c r="O9" s="174"/>
      <c r="P9" s="174"/>
      <c r="Q9" s="174"/>
      <c r="R9" s="172"/>
      <c r="S9" s="50"/>
      <c r="T9" s="79"/>
      <c r="U9" s="20"/>
    </row>
    <row r="10" spans="1:26" s="171" customFormat="1" ht="28.5" customHeight="1" x14ac:dyDescent="0.3">
      <c r="A10" s="169"/>
      <c r="B10" s="463" t="s">
        <v>499</v>
      </c>
      <c r="C10" s="824"/>
      <c r="D10" s="825"/>
      <c r="E10" s="808" t="s">
        <v>73</v>
      </c>
      <c r="I10" s="578"/>
      <c r="J10" s="605"/>
      <c r="K10" s="174"/>
      <c r="L10" s="174"/>
      <c r="M10" s="174"/>
      <c r="N10" s="174"/>
      <c r="O10" s="174"/>
      <c r="P10" s="174"/>
      <c r="Q10" s="174"/>
      <c r="R10" s="174"/>
      <c r="S10" s="174"/>
      <c r="T10" s="174"/>
      <c r="U10" s="174"/>
      <c r="V10" s="174"/>
      <c r="W10" s="174"/>
      <c r="X10" s="174"/>
      <c r="Y10" s="174"/>
      <c r="Z10" s="174"/>
    </row>
    <row r="11" spans="1:26" s="171" customFormat="1" ht="14" x14ac:dyDescent="0.3">
      <c r="A11" s="169"/>
      <c r="B11" s="501" t="s">
        <v>531</v>
      </c>
      <c r="C11" s="819"/>
      <c r="D11" s="820"/>
      <c r="E11" s="823"/>
      <c r="J11" s="174"/>
      <c r="K11" s="174"/>
      <c r="L11" s="174"/>
      <c r="M11" s="174"/>
      <c r="N11" s="174"/>
      <c r="O11" s="174"/>
      <c r="P11" s="174"/>
      <c r="Q11" s="174"/>
      <c r="R11" s="174"/>
      <c r="S11" s="174"/>
      <c r="T11" s="174"/>
      <c r="U11" s="174"/>
      <c r="V11" s="174"/>
      <c r="W11" s="174"/>
      <c r="X11" s="174"/>
      <c r="Y11" s="174"/>
      <c r="Z11" s="174"/>
    </row>
    <row r="12" spans="1:26" s="171" customFormat="1" ht="14" x14ac:dyDescent="0.3">
      <c r="A12" s="169"/>
      <c r="B12" s="500" t="s">
        <v>530</v>
      </c>
      <c r="C12" s="273"/>
      <c r="D12" s="217"/>
      <c r="E12" s="823"/>
      <c r="J12" s="174"/>
      <c r="K12" s="174"/>
      <c r="L12" s="174"/>
      <c r="M12" s="174"/>
      <c r="N12" s="174"/>
      <c r="O12" s="174"/>
      <c r="P12" s="174"/>
      <c r="Q12" s="174"/>
      <c r="R12" s="174"/>
      <c r="S12" s="174"/>
      <c r="T12" s="174"/>
      <c r="U12" s="174"/>
      <c r="V12" s="174"/>
      <c r="W12" s="174"/>
      <c r="X12" s="174"/>
      <c r="Y12" s="174"/>
      <c r="Z12" s="174"/>
    </row>
    <row r="13" spans="1:26" s="171" customFormat="1" ht="14" x14ac:dyDescent="0.3">
      <c r="A13" s="169"/>
      <c r="B13" s="215" t="s">
        <v>501</v>
      </c>
      <c r="C13" s="819"/>
      <c r="D13" s="820"/>
      <c r="E13" s="823"/>
      <c r="J13" s="174"/>
      <c r="K13" s="174"/>
      <c r="L13" s="174"/>
      <c r="M13" s="174"/>
      <c r="N13" s="174"/>
      <c r="O13" s="174"/>
      <c r="P13" s="174"/>
      <c r="Q13" s="174"/>
      <c r="R13" s="174"/>
      <c r="S13" s="174"/>
      <c r="T13" s="174"/>
      <c r="U13" s="174"/>
      <c r="V13" s="174"/>
      <c r="W13" s="174"/>
      <c r="X13" s="174"/>
      <c r="Y13" s="174"/>
      <c r="Z13" s="174"/>
    </row>
    <row r="14" spans="1:26" s="171" customFormat="1" ht="14" x14ac:dyDescent="0.3">
      <c r="A14" s="169"/>
      <c r="B14" s="215" t="s">
        <v>502</v>
      </c>
      <c r="C14" s="819"/>
      <c r="D14" s="820"/>
      <c r="E14" s="823"/>
      <c r="J14" s="174"/>
      <c r="K14" s="174"/>
      <c r="L14" s="174"/>
      <c r="M14" s="174"/>
      <c r="N14" s="174"/>
      <c r="O14" s="174"/>
      <c r="P14" s="174"/>
      <c r="Q14" s="174"/>
      <c r="R14" s="174"/>
      <c r="S14" s="174"/>
      <c r="T14" s="174"/>
      <c r="U14" s="174"/>
      <c r="V14" s="174"/>
      <c r="W14" s="174"/>
      <c r="X14" s="174"/>
      <c r="Y14" s="174"/>
      <c r="Z14" s="174"/>
    </row>
    <row r="15" spans="1:26" s="171" customFormat="1" ht="14" x14ac:dyDescent="0.3">
      <c r="A15" s="169"/>
      <c r="B15" s="216" t="s">
        <v>503</v>
      </c>
      <c r="C15" s="821"/>
      <c r="D15" s="822"/>
      <c r="E15" s="809"/>
      <c r="G15" s="209" t="str">
        <f>IF(COUNTA(C10:D15)&lt;5,"incomplete","OK")</f>
        <v>incomplete</v>
      </c>
      <c r="J15" s="174"/>
      <c r="K15" s="174"/>
      <c r="L15" s="174"/>
      <c r="M15" s="174"/>
      <c r="N15" s="174"/>
      <c r="O15" s="174"/>
      <c r="P15" s="174"/>
      <c r="Q15" s="174"/>
      <c r="R15" s="174"/>
      <c r="S15" s="174"/>
      <c r="T15" s="174"/>
      <c r="U15" s="174"/>
      <c r="V15" s="174"/>
      <c r="W15" s="174"/>
      <c r="X15" s="174"/>
      <c r="Y15" s="174"/>
      <c r="Z15" s="174"/>
    </row>
    <row r="16" spans="1:26" s="171" customFormat="1" ht="15" customHeight="1" x14ac:dyDescent="0.3">
      <c r="A16" s="169"/>
      <c r="B16" s="169"/>
      <c r="C16" s="169"/>
      <c r="D16" s="175"/>
      <c r="J16" s="174"/>
      <c r="K16" s="174"/>
      <c r="L16" s="174"/>
      <c r="M16" s="174"/>
      <c r="N16" s="174"/>
      <c r="O16" s="174"/>
      <c r="P16" s="174"/>
      <c r="Q16" s="174"/>
      <c r="R16" s="174"/>
      <c r="S16" s="174"/>
      <c r="T16" s="174"/>
      <c r="U16" s="174"/>
      <c r="V16" s="174"/>
      <c r="W16" s="174"/>
      <c r="X16" s="174"/>
      <c r="Y16" s="174"/>
      <c r="Z16" s="174"/>
    </row>
    <row r="17" spans="1:26" ht="15" customHeight="1" x14ac:dyDescent="0.3">
      <c r="A17" s="20"/>
      <c r="B17" s="803" t="s">
        <v>532</v>
      </c>
      <c r="C17" s="803"/>
      <c r="D17" s="803"/>
      <c r="E17" s="803"/>
      <c r="F17" s="20"/>
      <c r="G17" s="20"/>
      <c r="H17" s="79"/>
      <c r="I17" s="171"/>
      <c r="J17" s="171"/>
      <c r="K17" s="171"/>
      <c r="L17" s="171"/>
      <c r="M17" s="171"/>
      <c r="N17" s="171"/>
      <c r="O17" s="174"/>
      <c r="P17" s="174"/>
      <c r="Q17" s="174"/>
      <c r="R17" s="172"/>
      <c r="S17" s="50"/>
      <c r="T17" s="79"/>
      <c r="U17" s="20"/>
    </row>
    <row r="18" spans="1:26" s="171" customFormat="1" ht="35.25" customHeight="1" x14ac:dyDescent="0.3">
      <c r="A18" s="169"/>
      <c r="B18" s="816" t="s">
        <v>1049</v>
      </c>
      <c r="C18" s="817"/>
      <c r="D18" s="818"/>
      <c r="E18" s="808" t="s">
        <v>356</v>
      </c>
      <c r="J18" s="174"/>
      <c r="K18" s="174"/>
      <c r="L18" s="174"/>
      <c r="M18" s="174"/>
      <c r="N18" s="174"/>
      <c r="O18" s="174"/>
      <c r="P18" s="174"/>
      <c r="Q18" s="174"/>
      <c r="R18" s="174"/>
      <c r="S18" s="174"/>
      <c r="T18" s="174"/>
      <c r="U18" s="174"/>
      <c r="V18" s="174"/>
      <c r="W18" s="174"/>
      <c r="X18" s="174"/>
      <c r="Y18" s="174"/>
      <c r="Z18" s="174"/>
    </row>
    <row r="19" spans="1:26" s="171" customFormat="1" ht="20.149999999999999" customHeight="1" x14ac:dyDescent="0.3">
      <c r="A19" s="169"/>
      <c r="B19" s="788"/>
      <c r="C19" s="789"/>
      <c r="D19" s="790"/>
      <c r="E19" s="809"/>
      <c r="G19" s="209" t="str">
        <f>IF(B19="","Not yet answered","OK")</f>
        <v>Not yet answered</v>
      </c>
      <c r="J19" s="174"/>
      <c r="K19" s="174"/>
      <c r="L19" s="174"/>
      <c r="M19" s="174"/>
      <c r="N19" s="174"/>
      <c r="O19" s="174"/>
      <c r="P19" s="174"/>
      <c r="Q19" s="174"/>
      <c r="R19" s="174"/>
      <c r="S19" s="174"/>
      <c r="T19" s="174"/>
      <c r="U19" s="174"/>
      <c r="V19" s="174"/>
      <c r="W19" s="174"/>
      <c r="X19" s="174"/>
      <c r="Y19" s="174"/>
      <c r="Z19" s="174"/>
    </row>
    <row r="20" spans="1:26" s="171" customFormat="1" ht="15" customHeight="1" x14ac:dyDescent="0.3">
      <c r="A20" s="169"/>
      <c r="B20" s="217"/>
      <c r="C20" s="217"/>
      <c r="D20" s="217"/>
      <c r="J20" s="174"/>
      <c r="K20" s="174"/>
      <c r="L20" s="174"/>
      <c r="M20" s="174"/>
      <c r="N20" s="174"/>
      <c r="O20" s="174"/>
      <c r="P20" s="174"/>
      <c r="Q20" s="174"/>
      <c r="R20" s="174"/>
      <c r="S20" s="174"/>
      <c r="T20" s="174"/>
      <c r="U20" s="174"/>
      <c r="V20" s="174"/>
      <c r="W20" s="174"/>
      <c r="X20" s="174"/>
      <c r="Y20" s="174"/>
      <c r="Z20" s="174"/>
    </row>
    <row r="21" spans="1:26" ht="15" customHeight="1" x14ac:dyDescent="0.3">
      <c r="A21" s="20"/>
      <c r="B21" s="803" t="s">
        <v>533</v>
      </c>
      <c r="C21" s="803"/>
      <c r="D21" s="803"/>
      <c r="E21" s="803"/>
      <c r="F21" s="20"/>
      <c r="G21" s="20"/>
      <c r="H21" s="79"/>
      <c r="I21" s="171"/>
      <c r="J21" s="171"/>
      <c r="K21" s="171"/>
      <c r="L21" s="171"/>
      <c r="M21" s="171"/>
      <c r="N21" s="171"/>
      <c r="O21" s="174"/>
      <c r="P21" s="174"/>
      <c r="Q21" s="174"/>
      <c r="R21" s="172"/>
      <c r="S21" s="50"/>
      <c r="T21" s="79"/>
      <c r="U21" s="20"/>
    </row>
    <row r="22" spans="1:26" s="171" customFormat="1" ht="22" customHeight="1" x14ac:dyDescent="0.3">
      <c r="A22" s="572"/>
      <c r="B22" s="785" t="s">
        <v>534</v>
      </c>
      <c r="C22" s="786"/>
      <c r="D22" s="787"/>
      <c r="E22" s="804" t="s">
        <v>541</v>
      </c>
      <c r="J22" s="174"/>
      <c r="K22" s="174"/>
      <c r="L22" s="174"/>
      <c r="M22" s="174"/>
      <c r="N22" s="174"/>
      <c r="O22" s="174"/>
      <c r="P22" s="174"/>
      <c r="Q22" s="174"/>
      <c r="R22" s="174"/>
      <c r="S22" s="174"/>
      <c r="T22" s="174"/>
      <c r="U22" s="174"/>
      <c r="V22" s="174"/>
      <c r="W22" s="174"/>
      <c r="X22" s="174"/>
      <c r="Y22" s="174"/>
      <c r="Z22" s="174"/>
    </row>
    <row r="23" spans="1:26" s="171" customFormat="1" ht="20.149999999999999" customHeight="1" x14ac:dyDescent="0.3">
      <c r="A23" s="578"/>
      <c r="B23" s="788"/>
      <c r="C23" s="789"/>
      <c r="D23" s="790"/>
      <c r="E23" s="805"/>
      <c r="G23" s="209" t="str">
        <f>IF(B23="","Not yet answered","OK")</f>
        <v>Not yet answered</v>
      </c>
      <c r="J23" s="174"/>
      <c r="K23" s="174"/>
      <c r="L23" s="174"/>
      <c r="M23" s="174"/>
      <c r="N23" s="174"/>
      <c r="O23" s="174"/>
      <c r="P23" s="174"/>
      <c r="Q23" s="174"/>
      <c r="R23" s="174"/>
      <c r="S23" s="174"/>
      <c r="T23" s="174"/>
      <c r="U23" s="174"/>
      <c r="V23" s="174"/>
      <c r="W23" s="174"/>
      <c r="X23" s="174"/>
      <c r="Y23" s="174"/>
      <c r="Z23" s="174"/>
    </row>
    <row r="24" spans="1:26" s="171" customFormat="1" ht="15" customHeight="1" x14ac:dyDescent="0.3">
      <c r="A24" s="169"/>
      <c r="B24" s="217"/>
      <c r="C24" s="217"/>
      <c r="D24" s="217"/>
      <c r="J24" s="174"/>
      <c r="K24" s="174"/>
      <c r="L24" s="174"/>
      <c r="M24" s="174"/>
      <c r="N24" s="174"/>
      <c r="O24" s="174"/>
      <c r="P24" s="174"/>
      <c r="Q24" s="174"/>
      <c r="R24" s="174"/>
      <c r="S24" s="174"/>
      <c r="T24" s="174"/>
      <c r="U24" s="174"/>
      <c r="V24" s="174"/>
      <c r="W24" s="174"/>
      <c r="X24" s="174"/>
      <c r="Y24" s="174"/>
      <c r="Z24" s="174"/>
    </row>
    <row r="25" spans="1:26" ht="15" customHeight="1" x14ac:dyDescent="0.3">
      <c r="A25" s="20"/>
      <c r="B25" s="803" t="s">
        <v>535</v>
      </c>
      <c r="C25" s="803"/>
      <c r="D25" s="803"/>
      <c r="E25" s="803"/>
      <c r="F25" s="20"/>
      <c r="G25" s="20"/>
      <c r="H25" s="79"/>
      <c r="I25" s="171"/>
      <c r="J25" s="171"/>
      <c r="K25" s="171"/>
      <c r="L25" s="171"/>
      <c r="M25" s="171"/>
      <c r="N25" s="171"/>
      <c r="O25" s="174"/>
      <c r="P25" s="174"/>
      <c r="Q25" s="174"/>
      <c r="R25" s="172"/>
      <c r="S25" s="50"/>
      <c r="T25" s="79"/>
      <c r="U25" s="20"/>
    </row>
    <row r="26" spans="1:26" s="171" customFormat="1" ht="22" customHeight="1" x14ac:dyDescent="0.3">
      <c r="A26" s="169"/>
      <c r="B26" s="785" t="s">
        <v>536</v>
      </c>
      <c r="C26" s="786"/>
      <c r="D26" s="787"/>
      <c r="E26" s="808" t="s">
        <v>357</v>
      </c>
      <c r="J26" s="174"/>
      <c r="K26" s="174"/>
      <c r="L26" s="174"/>
      <c r="M26" s="174"/>
      <c r="N26" s="174"/>
      <c r="O26" s="174"/>
      <c r="P26" s="174"/>
      <c r="Q26" s="174"/>
      <c r="R26" s="174"/>
      <c r="S26" s="174"/>
      <c r="T26" s="174"/>
      <c r="U26" s="174"/>
      <c r="V26" s="174"/>
      <c r="W26" s="174"/>
      <c r="X26" s="174"/>
      <c r="Y26" s="174"/>
      <c r="Z26" s="174"/>
    </row>
    <row r="27" spans="1:26" s="171" customFormat="1" ht="20.149999999999999" customHeight="1" x14ac:dyDescent="0.3">
      <c r="B27" s="595" t="s">
        <v>537</v>
      </c>
      <c r="C27" s="806"/>
      <c r="D27" s="807"/>
      <c r="E27" s="809"/>
      <c r="G27" s="209" t="str">
        <f>IF(C27="","Not yet answered","OK")</f>
        <v>Not yet answered</v>
      </c>
      <c r="J27" s="174"/>
      <c r="K27" s="174"/>
      <c r="L27" s="174"/>
      <c r="M27" s="174"/>
      <c r="N27" s="174"/>
      <c r="O27" s="174"/>
      <c r="P27" s="174"/>
      <c r="Q27" s="174"/>
      <c r="R27" s="174"/>
      <c r="S27" s="174"/>
      <c r="T27" s="174"/>
      <c r="U27" s="174"/>
      <c r="V27" s="174"/>
      <c r="W27" s="174"/>
      <c r="X27" s="174"/>
      <c r="Y27" s="174"/>
      <c r="Z27" s="174"/>
    </row>
    <row r="28" spans="1:26" s="171" customFormat="1" ht="15" customHeight="1" x14ac:dyDescent="0.3">
      <c r="B28" s="552"/>
      <c r="C28" s="596"/>
      <c r="D28" s="596"/>
      <c r="E28" s="303"/>
      <c r="G28" s="209"/>
      <c r="J28" s="174"/>
      <c r="K28" s="174"/>
      <c r="L28" s="174"/>
      <c r="M28" s="174"/>
      <c r="N28" s="174"/>
      <c r="O28" s="174"/>
      <c r="P28" s="174"/>
      <c r="Q28" s="174"/>
      <c r="R28" s="174"/>
      <c r="S28" s="174"/>
      <c r="T28" s="174"/>
      <c r="U28" s="174"/>
      <c r="V28" s="174"/>
      <c r="W28" s="174"/>
      <c r="X28" s="174"/>
      <c r="Y28" s="174"/>
      <c r="Z28" s="174"/>
    </row>
    <row r="29" spans="1:26" s="171" customFormat="1" ht="15" customHeight="1" x14ac:dyDescent="0.3">
      <c r="B29" s="802" t="s">
        <v>1062</v>
      </c>
      <c r="C29" s="802"/>
      <c r="D29" s="802"/>
      <c r="E29" s="802"/>
      <c r="G29" s="578"/>
      <c r="H29" s="578"/>
      <c r="J29" s="174"/>
      <c r="K29" s="174"/>
      <c r="L29" s="174"/>
      <c r="M29" s="174"/>
      <c r="N29" s="174"/>
      <c r="O29" s="174"/>
      <c r="P29" s="174"/>
      <c r="Q29" s="174"/>
      <c r="R29" s="174"/>
      <c r="S29" s="174"/>
      <c r="T29" s="174"/>
      <c r="U29" s="174"/>
      <c r="V29" s="174"/>
      <c r="W29" s="174"/>
      <c r="X29" s="174"/>
      <c r="Y29" s="174"/>
      <c r="Z29" s="174"/>
    </row>
    <row r="30" spans="1:26" ht="39" customHeight="1" x14ac:dyDescent="0.3">
      <c r="A30" s="171"/>
      <c r="B30" s="801" t="s">
        <v>1118</v>
      </c>
      <c r="C30" s="801"/>
      <c r="D30" s="801"/>
      <c r="E30" s="801"/>
      <c r="F30" s="600"/>
      <c r="G30" s="362" t="s">
        <v>394</v>
      </c>
      <c r="H30" s="27"/>
      <c r="I30" s="171"/>
      <c r="J30" s="171"/>
      <c r="K30" s="171"/>
      <c r="L30" s="171"/>
      <c r="M30" s="171"/>
      <c r="N30" s="171"/>
      <c r="O30" s="174"/>
      <c r="P30" s="174"/>
      <c r="Q30" s="174"/>
      <c r="R30" s="172"/>
      <c r="S30" s="50"/>
      <c r="T30" s="20"/>
      <c r="U30" s="20"/>
    </row>
    <row r="31" spans="1:26" ht="14" x14ac:dyDescent="0.3">
      <c r="A31" s="171"/>
      <c r="B31" s="319"/>
      <c r="C31" s="27"/>
      <c r="D31" s="27"/>
      <c r="E31" s="27"/>
      <c r="F31" s="20"/>
      <c r="G31" s="27"/>
      <c r="H31" s="27"/>
      <c r="I31" s="171"/>
      <c r="J31" s="171"/>
      <c r="K31" s="171"/>
      <c r="L31" s="171"/>
      <c r="M31" s="171"/>
      <c r="N31" s="171"/>
      <c r="O31" s="174"/>
      <c r="P31" s="174"/>
      <c r="Q31" s="174"/>
      <c r="R31" s="172"/>
      <c r="S31" s="50"/>
      <c r="T31" s="20"/>
      <c r="U31" s="20"/>
    </row>
    <row r="32" spans="1:26" ht="15" customHeight="1" x14ac:dyDescent="0.3">
      <c r="A32" s="171"/>
      <c r="B32" s="784" t="s">
        <v>1119</v>
      </c>
      <c r="C32" s="784"/>
      <c r="D32" s="784"/>
      <c r="E32" s="784"/>
      <c r="F32" s="20"/>
      <c r="G32" s="27"/>
      <c r="H32" s="601"/>
      <c r="I32" s="171"/>
      <c r="J32" s="171"/>
      <c r="K32" s="171"/>
      <c r="L32" s="171"/>
      <c r="M32" s="171"/>
      <c r="N32" s="171"/>
      <c r="O32" s="174"/>
      <c r="P32" s="174"/>
      <c r="Q32" s="174"/>
      <c r="R32" s="172"/>
      <c r="S32" s="50"/>
      <c r="T32" s="79"/>
      <c r="U32" s="20"/>
    </row>
    <row r="33" spans="1:21" ht="22" customHeight="1" x14ac:dyDescent="0.3">
      <c r="A33" s="171"/>
      <c r="B33" s="835" t="s">
        <v>1120</v>
      </c>
      <c r="C33" s="836"/>
      <c r="D33" s="837"/>
      <c r="E33" s="830" t="s">
        <v>327</v>
      </c>
      <c r="F33" s="20"/>
      <c r="G33" s="20"/>
      <c r="H33" s="79"/>
      <c r="I33" s="171"/>
      <c r="J33" s="171"/>
      <c r="K33" s="171"/>
      <c r="L33" s="171"/>
      <c r="M33" s="171"/>
      <c r="N33" s="171"/>
      <c r="O33" s="174"/>
      <c r="P33" s="174"/>
      <c r="Q33" s="174"/>
      <c r="R33" s="172"/>
      <c r="S33" s="50"/>
      <c r="T33" s="79"/>
      <c r="U33" s="20"/>
    </row>
    <row r="34" spans="1:21" ht="18" customHeight="1" x14ac:dyDescent="0.3">
      <c r="A34" s="171"/>
      <c r="B34" s="833"/>
      <c r="C34" s="176" t="s">
        <v>538</v>
      </c>
      <c r="D34" s="177" t="b">
        <v>0</v>
      </c>
      <c r="E34" s="831"/>
      <c r="F34" s="20"/>
      <c r="G34" s="829" t="str">
        <f>IF(D34=TRUE,'INP10.MELD'!K1,"")</f>
        <v/>
      </c>
      <c r="H34" s="829"/>
      <c r="I34" s="171"/>
      <c r="J34" s="171"/>
      <c r="K34" s="171"/>
      <c r="L34" s="171"/>
      <c r="M34" s="171"/>
      <c r="N34" s="171"/>
      <c r="O34" s="174"/>
      <c r="P34" s="174"/>
      <c r="Q34" s="174"/>
      <c r="R34" s="172"/>
      <c r="S34" s="50"/>
      <c r="U34" s="20"/>
    </row>
    <row r="35" spans="1:21" ht="18" customHeight="1" x14ac:dyDescent="0.3">
      <c r="A35" s="171"/>
      <c r="B35" s="834"/>
      <c r="C35" s="178" t="s">
        <v>539</v>
      </c>
      <c r="D35" s="179" t="b">
        <v>0</v>
      </c>
      <c r="E35" s="832"/>
      <c r="F35" s="20"/>
      <c r="G35" s="209" t="str">
        <f>IF(AND(D34=FALSE,D35=FALSE),"Not yet answered",IF(OR(AND(D34=TRUE,D35=TRUE),AND(D34=TRUE,)),"Invalid answer","OK"))</f>
        <v>Not yet answered</v>
      </c>
      <c r="H35" s="211"/>
      <c r="I35" s="171"/>
      <c r="J35" s="171"/>
      <c r="K35" s="171"/>
      <c r="L35" s="171"/>
      <c r="M35" s="171"/>
      <c r="N35" s="171"/>
      <c r="O35" s="174"/>
      <c r="P35" s="174"/>
      <c r="Q35" s="174"/>
      <c r="R35" s="172"/>
      <c r="S35" s="50"/>
      <c r="U35" s="20"/>
    </row>
    <row r="36" spans="1:21" ht="15" customHeight="1" x14ac:dyDescent="0.3">
      <c r="A36" s="20"/>
      <c r="C36" s="20"/>
      <c r="D36" s="20"/>
      <c r="E36" s="20"/>
      <c r="F36" s="20"/>
      <c r="G36" s="210"/>
      <c r="H36" s="208"/>
      <c r="I36" s="171"/>
      <c r="J36" s="171"/>
      <c r="K36" s="171"/>
      <c r="L36" s="171"/>
      <c r="M36" s="171"/>
      <c r="N36" s="171"/>
      <c r="O36" s="174"/>
      <c r="P36" s="174"/>
      <c r="Q36" s="174"/>
      <c r="R36" s="172"/>
      <c r="S36" s="50"/>
      <c r="T36" s="79"/>
      <c r="U36" s="20"/>
    </row>
    <row r="37" spans="1:21" ht="15" customHeight="1" x14ac:dyDescent="0.3">
      <c r="A37" s="20"/>
      <c r="B37" s="802" t="s">
        <v>540</v>
      </c>
      <c r="C37" s="802"/>
      <c r="D37" s="802"/>
      <c r="E37" s="802"/>
      <c r="F37" s="20"/>
      <c r="G37" s="597"/>
      <c r="H37" s="598"/>
      <c r="I37" s="572"/>
      <c r="J37" s="578"/>
      <c r="K37" s="169"/>
      <c r="L37" s="169"/>
      <c r="M37" s="169"/>
      <c r="N37" s="169"/>
      <c r="O37" s="174"/>
      <c r="P37" s="174"/>
      <c r="Q37" s="174"/>
      <c r="R37" s="172"/>
      <c r="S37" s="50"/>
      <c r="U37" s="20"/>
    </row>
    <row r="38" spans="1:21" ht="37.5" customHeight="1" x14ac:dyDescent="0.3">
      <c r="A38" s="171"/>
      <c r="B38" s="843" t="s">
        <v>1121</v>
      </c>
      <c r="C38" s="844"/>
      <c r="D38" s="845"/>
      <c r="E38" s="830" t="s">
        <v>328</v>
      </c>
      <c r="F38" s="20"/>
      <c r="G38" s="27"/>
      <c r="H38" s="599"/>
      <c r="I38" s="578"/>
      <c r="J38" s="578"/>
      <c r="K38" s="171"/>
      <c r="L38" s="171"/>
      <c r="M38" s="171"/>
      <c r="N38" s="171"/>
      <c r="O38" s="174"/>
      <c r="P38" s="174"/>
      <c r="Q38" s="174"/>
      <c r="R38" s="172"/>
      <c r="S38" s="50"/>
      <c r="T38" s="79"/>
      <c r="U38" s="20"/>
    </row>
    <row r="39" spans="1:21" ht="34.5" customHeight="1" x14ac:dyDescent="0.3">
      <c r="A39" s="20"/>
      <c r="B39" s="840"/>
      <c r="C39" s="841"/>
      <c r="D39" s="842"/>
      <c r="E39" s="832"/>
      <c r="F39" s="20"/>
      <c r="G39" s="209" t="str">
        <f>IF(B39="","Not yet answered","OK")</f>
        <v>Not yet answered</v>
      </c>
      <c r="H39" s="208"/>
      <c r="I39" s="171"/>
      <c r="J39" s="171"/>
      <c r="K39" s="171"/>
      <c r="L39" s="171"/>
      <c r="M39" s="171"/>
      <c r="N39" s="171"/>
      <c r="O39" s="174"/>
      <c r="P39" s="174"/>
      <c r="Q39" s="174"/>
      <c r="R39" s="172"/>
      <c r="S39" s="50"/>
      <c r="T39" s="79"/>
      <c r="U39" s="20"/>
    </row>
    <row r="40" spans="1:21" ht="15" customHeight="1" x14ac:dyDescent="0.3">
      <c r="A40" s="20"/>
      <c r="C40" s="20"/>
      <c r="D40" s="20"/>
      <c r="E40" s="20"/>
      <c r="F40" s="20"/>
      <c r="G40" s="210"/>
      <c r="H40" s="208"/>
      <c r="I40" s="171"/>
      <c r="J40" s="171"/>
      <c r="K40" s="171"/>
      <c r="L40" s="171"/>
      <c r="M40" s="171"/>
      <c r="N40" s="171"/>
      <c r="O40" s="174"/>
      <c r="P40" s="174"/>
      <c r="Q40" s="174"/>
      <c r="R40" s="172"/>
      <c r="S40" s="50"/>
      <c r="T40" s="79"/>
      <c r="U40" s="20"/>
    </row>
    <row r="41" spans="1:21" ht="15" customHeight="1" x14ac:dyDescent="0.3">
      <c r="A41" s="20"/>
      <c r="B41" s="802" t="s">
        <v>1122</v>
      </c>
      <c r="C41" s="802"/>
      <c r="D41" s="802"/>
      <c r="E41" s="802"/>
      <c r="F41" s="20"/>
      <c r="G41" s="210"/>
      <c r="H41" s="211"/>
      <c r="I41" s="169"/>
      <c r="J41" s="171"/>
      <c r="K41" s="169"/>
      <c r="L41" s="169"/>
      <c r="M41" s="169"/>
      <c r="N41" s="582"/>
      <c r="O41" s="174"/>
      <c r="P41" s="174"/>
      <c r="Q41" s="174"/>
      <c r="R41" s="172"/>
      <c r="S41" s="50"/>
      <c r="U41" s="20"/>
    </row>
    <row r="42" spans="1:21" ht="22.5" customHeight="1" x14ac:dyDescent="0.3">
      <c r="A42" s="20"/>
      <c r="B42" s="846" t="s">
        <v>1242</v>
      </c>
      <c r="C42" s="847"/>
      <c r="D42" s="848"/>
      <c r="E42" s="791" t="s">
        <v>329</v>
      </c>
      <c r="F42" s="20"/>
      <c r="G42" s="210"/>
      <c r="H42" s="211"/>
      <c r="I42" s="171"/>
      <c r="J42" s="171"/>
      <c r="K42" s="171"/>
      <c r="L42" s="578"/>
      <c r="M42" s="578"/>
      <c r="N42" s="578"/>
      <c r="O42" s="605"/>
      <c r="P42" s="174"/>
      <c r="Q42" s="174"/>
      <c r="R42" s="172"/>
      <c r="S42" s="50"/>
      <c r="U42" s="20"/>
    </row>
    <row r="43" spans="1:21" ht="15" customHeight="1" x14ac:dyDescent="0.3">
      <c r="A43" s="20"/>
      <c r="B43" s="849"/>
      <c r="C43" s="850"/>
      <c r="D43" s="851"/>
      <c r="E43" s="792"/>
      <c r="F43" s="20"/>
      <c r="G43" s="210"/>
      <c r="H43" s="211"/>
      <c r="I43" s="171"/>
      <c r="J43" s="171"/>
      <c r="K43" s="171"/>
      <c r="L43" s="171"/>
      <c r="M43" s="691"/>
      <c r="N43" s="171"/>
      <c r="O43" s="174"/>
      <c r="P43" s="174"/>
      <c r="Q43" s="174"/>
      <c r="R43" s="172"/>
      <c r="S43" s="50"/>
      <c r="U43" s="20"/>
    </row>
    <row r="44" spans="1:21" ht="18" customHeight="1" x14ac:dyDescent="0.3">
      <c r="A44" s="20"/>
      <c r="B44" s="838"/>
      <c r="C44" s="176" t="s">
        <v>1107</v>
      </c>
      <c r="D44" s="177" t="b">
        <v>0</v>
      </c>
      <c r="E44" s="792"/>
      <c r="F44" s="20"/>
      <c r="G44" s="688" t="str">
        <f>IF(AND(D44=TRUE,OR(D45=TRUE,D44=TRUE)),'INP20.MELD'!J1,"")</f>
        <v/>
      </c>
      <c r="H44" s="362" t="str">
        <f>IF(AND(D44=TRUE,OR(D45=TRUE,D44=TRUE)),'INP30.MELD'!Q1,"")</f>
        <v/>
      </c>
      <c r="I44" s="171"/>
      <c r="J44" s="171"/>
      <c r="K44" s="171"/>
      <c r="L44" s="578"/>
      <c r="M44" s="171"/>
      <c r="N44" s="171"/>
      <c r="O44" s="174"/>
      <c r="P44" s="174"/>
      <c r="Q44" s="174"/>
      <c r="R44" s="172"/>
      <c r="S44" s="50"/>
      <c r="U44" s="20"/>
    </row>
    <row r="45" spans="1:21" ht="18" customHeight="1" x14ac:dyDescent="0.3">
      <c r="A45" s="20"/>
      <c r="B45" s="839"/>
      <c r="C45" s="502" t="s">
        <v>31</v>
      </c>
      <c r="D45" s="179" t="b">
        <v>0</v>
      </c>
      <c r="E45" s="793"/>
      <c r="F45" s="20"/>
      <c r="G45" s="585" t="str">
        <f>IF(COUNTIF(D44:D45,TRUE)=0,"Not yet answered",IF(COUNTIF(D44:D45,TRUE)&gt;1,"Invalid answer","OK"))</f>
        <v>Not yet answered</v>
      </c>
      <c r="H45" s="211"/>
      <c r="I45" s="171"/>
      <c r="J45" s="171"/>
      <c r="K45" s="171"/>
      <c r="L45" s="578"/>
      <c r="M45" s="171"/>
      <c r="N45" s="171"/>
      <c r="O45" s="174"/>
      <c r="P45" s="174"/>
      <c r="Q45" s="174"/>
      <c r="R45" s="172"/>
      <c r="S45" s="50"/>
      <c r="U45" s="20"/>
    </row>
    <row r="46" spans="1:21" ht="15" customHeight="1" x14ac:dyDescent="0.3">
      <c r="A46" s="20"/>
      <c r="C46" s="20"/>
      <c r="D46" s="20"/>
      <c r="E46" s="20"/>
      <c r="F46" s="20"/>
      <c r="G46" s="210"/>
      <c r="H46" s="208"/>
      <c r="I46" s="171"/>
      <c r="J46" s="171"/>
      <c r="K46" s="171"/>
      <c r="L46" s="171"/>
      <c r="M46" s="171"/>
      <c r="N46" s="171"/>
      <c r="O46" s="174"/>
      <c r="P46" s="174"/>
      <c r="Q46" s="174"/>
      <c r="R46" s="172"/>
      <c r="S46" s="50"/>
      <c r="T46" s="79"/>
      <c r="U46" s="20"/>
    </row>
    <row r="47" spans="1:21" ht="15" customHeight="1" x14ac:dyDescent="0.3">
      <c r="A47" s="583"/>
      <c r="B47" s="784" t="s">
        <v>1249</v>
      </c>
      <c r="C47" s="784"/>
      <c r="D47" s="784"/>
      <c r="E47" s="784"/>
      <c r="F47" s="584"/>
      <c r="G47" s="210"/>
      <c r="H47" s="208"/>
      <c r="I47" s="171"/>
      <c r="J47" s="212"/>
      <c r="K47" s="608"/>
      <c r="L47" s="171"/>
      <c r="M47" s="171"/>
      <c r="N47" s="171"/>
      <c r="O47" s="174"/>
      <c r="P47" s="174"/>
      <c r="Q47" s="174"/>
      <c r="R47" s="172"/>
      <c r="S47" s="50"/>
      <c r="T47" s="79"/>
      <c r="U47" s="584"/>
    </row>
    <row r="48" spans="1:21" ht="22.5" customHeight="1" x14ac:dyDescent="0.3">
      <c r="A48" s="584"/>
      <c r="B48" s="796" t="s">
        <v>1243</v>
      </c>
      <c r="C48" s="797"/>
      <c r="D48" s="798"/>
      <c r="E48" s="791" t="s">
        <v>330</v>
      </c>
      <c r="F48" s="584"/>
      <c r="G48" s="210"/>
      <c r="H48" s="211"/>
      <c r="I48" s="171"/>
      <c r="J48" s="212"/>
      <c r="K48" s="608"/>
      <c r="L48" s="171"/>
      <c r="M48" s="171"/>
      <c r="N48" s="171"/>
      <c r="O48" s="174"/>
      <c r="P48" s="174"/>
      <c r="Q48" s="174"/>
      <c r="R48" s="172"/>
      <c r="S48" s="50"/>
      <c r="U48" s="584"/>
    </row>
    <row r="49" spans="1:21" ht="15" customHeight="1" x14ac:dyDescent="0.3">
      <c r="A49" s="584"/>
      <c r="B49" s="799"/>
      <c r="C49" s="800"/>
      <c r="D49" s="800"/>
      <c r="E49" s="792"/>
      <c r="F49" s="584"/>
      <c r="G49" s="210"/>
      <c r="H49" s="211"/>
      <c r="I49" s="171"/>
      <c r="J49" s="212"/>
      <c r="K49" s="608"/>
      <c r="L49" s="171"/>
      <c r="M49" s="171"/>
      <c r="N49" s="171"/>
      <c r="O49" s="174"/>
      <c r="P49" s="174"/>
      <c r="Q49" s="174"/>
      <c r="R49" s="172"/>
      <c r="S49" s="50"/>
      <c r="U49" s="584"/>
    </row>
    <row r="50" spans="1:21" ht="18" customHeight="1" x14ac:dyDescent="0.3">
      <c r="A50" s="584"/>
      <c r="B50" s="794" t="s">
        <v>1107</v>
      </c>
      <c r="C50" s="176" t="s">
        <v>1123</v>
      </c>
      <c r="D50" s="177" t="b">
        <v>0</v>
      </c>
      <c r="E50" s="792"/>
      <c r="F50" s="583"/>
      <c r="G50" s="688" t="str">
        <f>IF($D$50=TRUE,'INP60.MELD'!J1,"")</f>
        <v/>
      </c>
      <c r="H50" s="585" t="str">
        <f>IF(AND(D50=TRUE,D58=FALSE,D59=FALSE),"Please answer question 2.5","")</f>
        <v/>
      </c>
      <c r="I50" s="688"/>
      <c r="J50" s="212"/>
      <c r="K50" s="608"/>
      <c r="L50" s="578"/>
      <c r="M50" s="171"/>
      <c r="N50" s="171"/>
      <c r="O50" s="174"/>
      <c r="P50" s="174"/>
      <c r="Q50" s="174"/>
      <c r="R50" s="172"/>
      <c r="S50" s="50"/>
      <c r="U50" s="584"/>
    </row>
    <row r="51" spans="1:21" ht="18" customHeight="1" x14ac:dyDescent="0.3">
      <c r="A51" s="584"/>
      <c r="B51" s="795"/>
      <c r="C51" s="178" t="s">
        <v>1109</v>
      </c>
      <c r="D51" s="179" t="b">
        <v>0</v>
      </c>
      <c r="E51" s="792"/>
      <c r="F51" s="583"/>
      <c r="G51" s="585" t="str">
        <f>IF(AND(D51=TRUE,D58=FALSE,D59=FALSE),"Please answer question 2.5","")</f>
        <v/>
      </c>
      <c r="H51" s="688"/>
      <c r="I51" s="578"/>
      <c r="J51" s="212"/>
      <c r="K51" s="608"/>
      <c r="L51" s="578"/>
      <c r="M51" s="171"/>
      <c r="N51" s="171"/>
      <c r="O51" s="174"/>
      <c r="P51" s="174"/>
      <c r="Q51" s="174"/>
      <c r="R51" s="172"/>
      <c r="S51" s="50"/>
      <c r="U51" s="584"/>
    </row>
    <row r="52" spans="1:21" ht="18" customHeight="1" x14ac:dyDescent="0.3">
      <c r="A52" s="584"/>
      <c r="B52" s="794" t="s">
        <v>31</v>
      </c>
      <c r="C52" s="176" t="s">
        <v>1231</v>
      </c>
      <c r="D52" s="177" t="b">
        <v>0</v>
      </c>
      <c r="E52" s="792"/>
      <c r="F52" s="583"/>
      <c r="G52" s="688"/>
      <c r="H52" s="688"/>
      <c r="I52" s="578"/>
      <c r="J52" s="212"/>
      <c r="K52" s="608"/>
      <c r="L52" s="171"/>
      <c r="M52" s="171"/>
      <c r="N52" s="171"/>
      <c r="O52" s="174"/>
      <c r="P52" s="174"/>
      <c r="Q52" s="174"/>
      <c r="R52" s="172"/>
      <c r="S52" s="50"/>
      <c r="U52" s="584"/>
    </row>
    <row r="53" spans="1:21" ht="18" customHeight="1" x14ac:dyDescent="0.3">
      <c r="A53" s="584"/>
      <c r="B53" s="795"/>
      <c r="C53" s="178" t="s">
        <v>1232</v>
      </c>
      <c r="D53" s="179" t="b">
        <v>0</v>
      </c>
      <c r="E53" s="793"/>
      <c r="F53" s="584"/>
      <c r="G53" s="585" t="str">
        <f>IF(COUNTIF(D50:D53,TRUE)=0,"Not yet answered",IF(COUNTIF(D50:D53,TRUE)&gt;1,"Invalid answer","OK"))</f>
        <v>Not yet answered</v>
      </c>
      <c r="H53" s="598"/>
      <c r="I53" s="578"/>
      <c r="J53" s="212"/>
      <c r="K53" s="171"/>
      <c r="L53" s="171"/>
      <c r="M53" s="171"/>
      <c r="N53" s="171"/>
      <c r="O53" s="174"/>
      <c r="P53" s="174"/>
      <c r="Q53" s="174"/>
      <c r="R53" s="172"/>
      <c r="S53" s="50"/>
      <c r="U53" s="584"/>
    </row>
    <row r="54" spans="1:21" ht="15" customHeight="1" x14ac:dyDescent="0.3">
      <c r="I54" s="171"/>
      <c r="J54" s="171"/>
      <c r="K54" s="171"/>
      <c r="L54" s="171"/>
      <c r="M54" s="171"/>
      <c r="N54" s="171"/>
      <c r="O54" s="174"/>
      <c r="P54" s="174"/>
      <c r="Q54" s="174"/>
      <c r="R54" s="172"/>
      <c r="S54" s="50"/>
    </row>
    <row r="55" spans="1:21" ht="15" customHeight="1" x14ac:dyDescent="0.3">
      <c r="A55" s="319"/>
      <c r="B55" s="784" t="s">
        <v>1250</v>
      </c>
      <c r="C55" s="784"/>
      <c r="D55" s="784"/>
      <c r="E55" s="784"/>
      <c r="I55" s="171"/>
      <c r="J55" s="171"/>
      <c r="K55" s="171"/>
      <c r="L55" s="578"/>
      <c r="M55" s="578"/>
      <c r="N55" s="171"/>
      <c r="O55" s="174"/>
      <c r="P55" s="174"/>
      <c r="Q55" s="174"/>
      <c r="R55" s="172"/>
      <c r="S55" s="50"/>
    </row>
    <row r="56" spans="1:21" ht="22.5" customHeight="1" x14ac:dyDescent="0.25">
      <c r="A56" s="319"/>
      <c r="B56" s="796" t="s">
        <v>1199</v>
      </c>
      <c r="C56" s="797"/>
      <c r="D56" s="827"/>
      <c r="E56" s="791" t="s">
        <v>1108</v>
      </c>
      <c r="L56" s="578"/>
      <c r="M56" s="319"/>
    </row>
    <row r="57" spans="1:21" ht="15" customHeight="1" x14ac:dyDescent="0.25">
      <c r="A57" s="319"/>
      <c r="B57" s="799"/>
      <c r="C57" s="800"/>
      <c r="D57" s="828"/>
      <c r="E57" s="792"/>
    </row>
    <row r="58" spans="1:21" ht="18" customHeight="1" x14ac:dyDescent="0.3">
      <c r="A58" s="319"/>
      <c r="B58" s="794"/>
      <c r="C58" s="176" t="s">
        <v>1107</v>
      </c>
      <c r="D58" s="177" t="b">
        <v>0</v>
      </c>
      <c r="E58" s="792"/>
      <c r="G58" s="362" t="str">
        <f>IF(D58=TRUE,'INP40.MELD'!N1,"")</f>
        <v/>
      </c>
      <c r="H58" s="362" t="str">
        <f>IF(D58=TRUE,'INP50.MELD'!M1,"")</f>
        <v/>
      </c>
    </row>
    <row r="59" spans="1:21" ht="18" customHeight="1" x14ac:dyDescent="0.3">
      <c r="A59" s="319"/>
      <c r="B59" s="795"/>
      <c r="C59" s="178" t="s">
        <v>31</v>
      </c>
      <c r="D59" s="179" t="b">
        <v>0</v>
      </c>
      <c r="E59" s="793"/>
      <c r="G59" s="209" t="str">
        <f>IF(COUNTIF(D58:D59,TRUE)=0,"Not yet answered",IF(COUNTIF(D58:D59,TRUE)&gt;1,"Invalid answer","OK"))</f>
        <v>Not yet answered</v>
      </c>
    </row>
    <row r="60" spans="1:21" ht="15" customHeight="1" x14ac:dyDescent="0.3">
      <c r="A60" s="20"/>
      <c r="C60" s="20"/>
      <c r="D60" s="20"/>
      <c r="E60" s="20"/>
      <c r="F60" s="20"/>
      <c r="G60" s="210"/>
      <c r="H60" s="208"/>
      <c r="I60" s="171"/>
      <c r="J60" s="171"/>
      <c r="K60" s="171"/>
      <c r="L60" s="171"/>
      <c r="M60" s="171"/>
      <c r="N60" s="171"/>
      <c r="O60" s="174"/>
      <c r="P60" s="174"/>
      <c r="Q60" s="174"/>
      <c r="R60" s="172"/>
      <c r="S60" s="50"/>
      <c r="T60" s="79"/>
      <c r="U60" s="20"/>
    </row>
    <row r="61" spans="1:21" ht="15" customHeight="1" x14ac:dyDescent="0.3">
      <c r="A61" s="20"/>
      <c r="C61" s="20"/>
      <c r="D61" s="20"/>
      <c r="E61" s="20"/>
      <c r="F61" s="20"/>
      <c r="G61" s="210"/>
      <c r="H61" s="208"/>
      <c r="I61" s="171"/>
      <c r="J61" s="171"/>
      <c r="K61" s="171"/>
      <c r="L61" s="171"/>
      <c r="M61" s="171"/>
      <c r="N61" s="171"/>
      <c r="O61" s="174"/>
      <c r="P61" s="174"/>
      <c r="Q61" s="174"/>
      <c r="R61" s="172"/>
      <c r="S61" s="50"/>
      <c r="T61" s="79"/>
      <c r="U61" s="20"/>
    </row>
    <row r="62" spans="1:21" ht="15" customHeight="1" x14ac:dyDescent="0.3">
      <c r="A62" s="20"/>
      <c r="C62" s="20"/>
      <c r="D62" s="20"/>
      <c r="E62" s="20"/>
      <c r="F62" s="20"/>
      <c r="G62" s="210"/>
      <c r="H62" s="208"/>
      <c r="I62" s="171"/>
      <c r="J62" s="171"/>
      <c r="K62" s="171"/>
      <c r="L62" s="171"/>
      <c r="M62" s="171"/>
      <c r="N62" s="171"/>
      <c r="O62" s="174"/>
      <c r="P62" s="174"/>
      <c r="Q62" s="174"/>
      <c r="R62" s="172"/>
      <c r="S62" s="50"/>
      <c r="T62" s="79"/>
      <c r="U62" s="20"/>
    </row>
    <row r="63" spans="1:21" ht="15" customHeight="1" x14ac:dyDescent="0.3">
      <c r="A63" s="20"/>
      <c r="C63" s="20"/>
      <c r="D63" s="20"/>
      <c r="E63" s="20"/>
      <c r="F63" s="20"/>
      <c r="G63" s="210"/>
      <c r="H63" s="208"/>
      <c r="I63" s="171"/>
      <c r="J63" s="171"/>
      <c r="K63" s="171"/>
      <c r="L63" s="171"/>
      <c r="M63" s="171"/>
      <c r="N63" s="171"/>
      <c r="O63" s="174"/>
      <c r="P63" s="174"/>
      <c r="Q63" s="174"/>
      <c r="R63" s="172"/>
      <c r="S63" s="50"/>
      <c r="T63" s="79"/>
      <c r="U63" s="20"/>
    </row>
    <row r="72" spans="1:8" x14ac:dyDescent="0.25">
      <c r="A72" s="233"/>
    </row>
    <row r="73" spans="1:8" hidden="1" x14ac:dyDescent="0.25"/>
    <row r="74" spans="1:8" hidden="1" x14ac:dyDescent="0.25"/>
    <row r="75" spans="1:8" ht="13" hidden="1" x14ac:dyDescent="0.3">
      <c r="B75" s="180" t="s">
        <v>542</v>
      </c>
    </row>
    <row r="76" spans="1:8" ht="13" hidden="1" x14ac:dyDescent="0.3">
      <c r="B76" s="222" t="s">
        <v>543</v>
      </c>
      <c r="C76" s="223"/>
      <c r="G76" s="180" t="s">
        <v>553</v>
      </c>
    </row>
    <row r="77" spans="1:8" hidden="1" x14ac:dyDescent="0.25">
      <c r="B77" s="224" t="s">
        <v>544</v>
      </c>
      <c r="C77" s="187"/>
      <c r="G77" s="220">
        <f>COUNTIF(G15:G27,"OK")</f>
        <v>0</v>
      </c>
      <c r="H77" s="175" t="s">
        <v>355</v>
      </c>
    </row>
    <row r="78" spans="1:8" hidden="1" x14ac:dyDescent="0.25">
      <c r="B78" s="224" t="s">
        <v>545</v>
      </c>
      <c r="C78" s="187"/>
    </row>
    <row r="79" spans="1:8" hidden="1" x14ac:dyDescent="0.25">
      <c r="B79" s="224" t="s">
        <v>546</v>
      </c>
      <c r="C79" s="187"/>
    </row>
    <row r="80" spans="1:8" ht="13" hidden="1" x14ac:dyDescent="0.3">
      <c r="B80" s="224" t="s">
        <v>547</v>
      </c>
      <c r="C80" s="187"/>
      <c r="G80" s="180" t="s">
        <v>554</v>
      </c>
    </row>
    <row r="81" spans="2:8" hidden="1" x14ac:dyDescent="0.25">
      <c r="B81" s="225" t="s">
        <v>548</v>
      </c>
      <c r="C81" s="131"/>
      <c r="G81" s="220">
        <f>COUNTIF(G35:H59,"OK")</f>
        <v>0</v>
      </c>
      <c r="H81" s="175" t="s">
        <v>355</v>
      </c>
    </row>
    <row r="82" spans="2:8" ht="13" hidden="1" x14ac:dyDescent="0.3">
      <c r="B82" s="221"/>
    </row>
    <row r="83" spans="2:8" hidden="1" x14ac:dyDescent="0.25">
      <c r="B83" s="226"/>
      <c r="C83" s="223"/>
    </row>
    <row r="84" spans="2:8" hidden="1" x14ac:dyDescent="0.25">
      <c r="B84" s="225"/>
      <c r="C84" s="131"/>
    </row>
    <row r="85" spans="2:8" ht="13" hidden="1" x14ac:dyDescent="0.3">
      <c r="B85" s="535" t="s">
        <v>1050</v>
      </c>
    </row>
    <row r="86" spans="2:8" hidden="1" x14ac:dyDescent="0.25">
      <c r="B86" s="222" t="s">
        <v>549</v>
      </c>
      <c r="C86" s="223"/>
    </row>
    <row r="87" spans="2:8" hidden="1" x14ac:dyDescent="0.25">
      <c r="B87" s="227" t="s">
        <v>550</v>
      </c>
      <c r="C87" s="187"/>
    </row>
    <row r="88" spans="2:8" hidden="1" x14ac:dyDescent="0.25">
      <c r="B88" s="227" t="s">
        <v>551</v>
      </c>
      <c r="C88" s="187"/>
    </row>
    <row r="89" spans="2:8" hidden="1" x14ac:dyDescent="0.25">
      <c r="B89" s="227" t="s">
        <v>1083</v>
      </c>
      <c r="C89" s="187"/>
    </row>
    <row r="90" spans="2:8" hidden="1" x14ac:dyDescent="0.25">
      <c r="B90" s="227" t="s">
        <v>1086</v>
      </c>
      <c r="C90" s="187"/>
    </row>
    <row r="91" spans="2:8" hidden="1" x14ac:dyDescent="0.25">
      <c r="B91" s="227" t="s">
        <v>552</v>
      </c>
      <c r="C91" s="187"/>
    </row>
    <row r="92" spans="2:8" hidden="1" x14ac:dyDescent="0.25">
      <c r="B92" s="228" t="s">
        <v>1087</v>
      </c>
      <c r="C92" s="131"/>
    </row>
  </sheetData>
  <sheetProtection sheet="1" objects="1" scenarios="1"/>
  <mergeCells count="48">
    <mergeCell ref="B55:E55"/>
    <mergeCell ref="B56:D57"/>
    <mergeCell ref="E56:E59"/>
    <mergeCell ref="B58:B59"/>
    <mergeCell ref="G34:H34"/>
    <mergeCell ref="E33:E35"/>
    <mergeCell ref="E42:E45"/>
    <mergeCell ref="B37:E37"/>
    <mergeCell ref="B34:B35"/>
    <mergeCell ref="B33:D33"/>
    <mergeCell ref="B44:B45"/>
    <mergeCell ref="B39:D39"/>
    <mergeCell ref="B38:D38"/>
    <mergeCell ref="B42:D43"/>
    <mergeCell ref="E38:E39"/>
    <mergeCell ref="B41:E41"/>
    <mergeCell ref="G1:H1"/>
    <mergeCell ref="G2:H2"/>
    <mergeCell ref="G3:H3"/>
    <mergeCell ref="G4:H4"/>
    <mergeCell ref="B18:D18"/>
    <mergeCell ref="C13:D13"/>
    <mergeCell ref="C14:D14"/>
    <mergeCell ref="B9:E9"/>
    <mergeCell ref="B17:E17"/>
    <mergeCell ref="E18:E19"/>
    <mergeCell ref="C15:D15"/>
    <mergeCell ref="E10:E15"/>
    <mergeCell ref="C10:D10"/>
    <mergeCell ref="C11:D11"/>
    <mergeCell ref="B6:F6"/>
    <mergeCell ref="B19:D19"/>
    <mergeCell ref="B21:E21"/>
    <mergeCell ref="B25:E25"/>
    <mergeCell ref="E22:E23"/>
    <mergeCell ref="C27:D27"/>
    <mergeCell ref="E26:E27"/>
    <mergeCell ref="B22:D22"/>
    <mergeCell ref="B47:E47"/>
    <mergeCell ref="B26:D26"/>
    <mergeCell ref="B23:D23"/>
    <mergeCell ref="E48:E53"/>
    <mergeCell ref="B50:B51"/>
    <mergeCell ref="B52:B53"/>
    <mergeCell ref="B48:D49"/>
    <mergeCell ref="B32:E32"/>
    <mergeCell ref="B30:E30"/>
    <mergeCell ref="B29:E29"/>
  </mergeCells>
  <conditionalFormatting sqref="G35">
    <cfRule type="cellIs" dxfId="30" priority="17" stopIfTrue="1" operator="notEqual">
      <formula>"OK"</formula>
    </cfRule>
  </conditionalFormatting>
  <conditionalFormatting sqref="G15">
    <cfRule type="cellIs" dxfId="29" priority="16" stopIfTrue="1" operator="notEqual">
      <formula>"OK"</formula>
    </cfRule>
  </conditionalFormatting>
  <conditionalFormatting sqref="G19">
    <cfRule type="cellIs" dxfId="28" priority="15" stopIfTrue="1" operator="notEqual">
      <formula>"OK"</formula>
    </cfRule>
  </conditionalFormatting>
  <conditionalFormatting sqref="G23">
    <cfRule type="cellIs" dxfId="27" priority="13" stopIfTrue="1" operator="notEqual">
      <formula>"OK"</formula>
    </cfRule>
  </conditionalFormatting>
  <conditionalFormatting sqref="G27">
    <cfRule type="cellIs" dxfId="26" priority="12" stopIfTrue="1" operator="notEqual">
      <formula>"OK"</formula>
    </cfRule>
  </conditionalFormatting>
  <conditionalFormatting sqref="G39">
    <cfRule type="cellIs" dxfId="25" priority="11" stopIfTrue="1" operator="notEqual">
      <formula>"OK"</formula>
    </cfRule>
  </conditionalFormatting>
  <conditionalFormatting sqref="H50">
    <cfRule type="cellIs" dxfId="24" priority="3" stopIfTrue="1" operator="notEqual">
      <formula>"OK"</formula>
    </cfRule>
  </conditionalFormatting>
  <conditionalFormatting sqref="G51">
    <cfRule type="cellIs" dxfId="23" priority="2" stopIfTrue="1" operator="notEqual">
      <formula>"OK"</formula>
    </cfRule>
  </conditionalFormatting>
  <conditionalFormatting sqref="G53">
    <cfRule type="cellIs" dxfId="22" priority="6" stopIfTrue="1" operator="notEqual">
      <formula>"OK"</formula>
    </cfRule>
  </conditionalFormatting>
  <conditionalFormatting sqref="G59">
    <cfRule type="cellIs" dxfId="21" priority="4" stopIfTrue="1" operator="notEqual">
      <formula>"OK"</formula>
    </cfRule>
  </conditionalFormatting>
  <conditionalFormatting sqref="G45">
    <cfRule type="cellIs" dxfId="20" priority="1" stopIfTrue="1" operator="notEqual">
      <formula>"OK"</formula>
    </cfRule>
  </conditionalFormatting>
  <dataValidations count="4">
    <dataValidation type="list" allowBlank="1" showInputMessage="1" showErrorMessage="1" sqref="B39:D39" xr:uid="{00000000-0002-0000-0200-000000000000}">
      <formula1>List_branches</formula1>
    </dataValidation>
    <dataValidation type="list" allowBlank="1" showInputMessage="1" showErrorMessage="1" sqref="B19:D19" xr:uid="{00000000-0002-0000-0200-000001000000}">
      <formula1>Question_1.2</formula1>
    </dataValidation>
    <dataValidation type="list" allowBlank="1" showInputMessage="1" showErrorMessage="1" sqref="B23:D23" xr:uid="{00000000-0002-0000-0200-000002000000}">
      <formula1>Question_1.3</formula1>
    </dataValidation>
    <dataValidation type="list" allowBlank="1" showInputMessage="1" showErrorMessage="1" sqref="B24:D24" xr:uid="{00000000-0002-0000-0200-000003000000}">
      <formula1>Question_1.4</formula1>
    </dataValidation>
  </dataValidations>
  <hyperlinks>
    <hyperlink ref="B37" location="Erläuterungen!Note_2.2" display="2.2 Branche" xr:uid="{00000000-0004-0000-0200-000000000000}"/>
    <hyperlink ref="B41" location="Erläuterungen!Note_2.3" display="2.3 Investoren mit Sitz im Ausland" xr:uid="{00000000-0004-0000-0200-000001000000}"/>
    <hyperlink ref="B37:E37" location="Note_2.2" display="2.2 Branche" xr:uid="{00000000-0004-0000-0200-000002000000}"/>
    <hyperlink ref="B41:E41" location="Note_2.3" display="2.3 Investoren mit Sitz im Ausland" xr:uid="{00000000-0004-0000-0200-000003000000}"/>
    <hyperlink ref="B32" location="Erläuterungen!Note_2.2" display="2.2 Branche" xr:uid="{00000000-0004-0000-0200-000004000000}"/>
    <hyperlink ref="B32:E32" location="Note_2.1" display="2.1 Beteiligungen im Inland" xr:uid="{00000000-0004-0000-0200-000005000000}"/>
    <hyperlink ref="B38:D38" location="BRNCH_Codes!A1" display="BRNCH_Codes!A1" xr:uid="{00000000-0004-0000-0200-000006000000}"/>
    <hyperlink ref="B11" r:id="rId1" xr:uid="{00000000-0004-0000-0200-000007000000}"/>
    <hyperlink ref="B29" location="Note_2.0" display="2. Bestimmung der auszufüllenden Formulare" xr:uid="{00000000-0004-0000-0200-000008000000}"/>
    <hyperlink ref="B29:E29" location="Note_2" display="2. Bestimmung der auszufüllenden Formulare" xr:uid="{00000000-0004-0000-0200-000009000000}"/>
    <hyperlink ref="B47" location="Note_2.3" display="2.3 Beteiligungen im Ausland" xr:uid="{00000000-0004-0000-0200-00000A000000}"/>
    <hyperlink ref="B47:C47" location="Erläuterungen!Note_2.4" display="2.4 Beteiligungen im Ausland" xr:uid="{00000000-0004-0000-0200-00000B000000}"/>
    <hyperlink ref="B47:E47" location="Note_2.4" display="2.4 Participations in non-resident enterprises" xr:uid="{00000000-0004-0000-0200-00000C000000}"/>
    <hyperlink ref="B55" location="Note_2.3" display="2.3 Beteiligungen im Ausland" xr:uid="{00000000-0004-0000-0200-00000F000000}"/>
    <hyperlink ref="B55:C55" location="Erläuterungen!Note_2.4" display="2.4 Beteiligungen im Ausland" xr:uid="{00000000-0004-0000-0200-000010000000}"/>
    <hyperlink ref="B55:E55" location="Note_2.5" display="2.5 Participations in non-resident enterprises (cont.)" xr:uid="{00000000-0004-0000-0200-000011000000}"/>
  </hyperlinks>
  <pageMargins left="0.70866141732283472" right="0.70866141732283472" top="0.78740157480314965" bottom="0.59055118110236227" header="0.31496062992125984" footer="0.31496062992125984"/>
  <pageSetup paperSize="9" scale="70" orientation="portrait" r:id="rId2"/>
  <headerFooter>
    <oddFooter>&amp;L&amp;"Arial,Fett"SNB confidential&amp;C&amp;D&amp;Rpage &amp;P</oddFooter>
  </headerFooter>
  <rowBreaks count="1" manualBreakCount="1">
    <brk id="46"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18445" r:id="rId5" name="Check Box 13">
              <controlPr defaultSize="0" autoFill="0" autoLine="0" autoPict="0">
                <anchor moveWithCells="1">
                  <from>
                    <xdr:col>3</xdr:col>
                    <xdr:colOff>0</xdr:colOff>
                    <xdr:row>43</xdr:row>
                    <xdr:rowOff>0</xdr:rowOff>
                  </from>
                  <to>
                    <xdr:col>4</xdr:col>
                    <xdr:colOff>0</xdr:colOff>
                    <xdr:row>44</xdr:row>
                    <xdr:rowOff>0</xdr:rowOff>
                  </to>
                </anchor>
              </controlPr>
            </control>
          </mc:Choice>
        </mc:AlternateContent>
        <mc:AlternateContent xmlns:mc="http://schemas.openxmlformats.org/markup-compatibility/2006">
          <mc:Choice Requires="x14">
            <control shapeId="19152" r:id="rId6" name="Check Box 720">
              <controlPr defaultSize="0" autoFill="0" autoLine="0" autoPict="0">
                <anchor moveWithCells="1">
                  <from>
                    <xdr:col>3</xdr:col>
                    <xdr:colOff>0</xdr:colOff>
                    <xdr:row>33</xdr:row>
                    <xdr:rowOff>0</xdr:rowOff>
                  </from>
                  <to>
                    <xdr:col>4</xdr:col>
                    <xdr:colOff>0</xdr:colOff>
                    <xdr:row>34</xdr:row>
                    <xdr:rowOff>0</xdr:rowOff>
                  </to>
                </anchor>
              </controlPr>
            </control>
          </mc:Choice>
        </mc:AlternateContent>
        <mc:AlternateContent xmlns:mc="http://schemas.openxmlformats.org/markup-compatibility/2006">
          <mc:Choice Requires="x14">
            <control shapeId="19153" r:id="rId7" name="Check Box 721">
              <controlPr defaultSize="0" autoFill="0" autoLine="0" autoPict="0">
                <anchor moveWithCells="1">
                  <from>
                    <xdr:col>3</xdr:col>
                    <xdr:colOff>0</xdr:colOff>
                    <xdr:row>34</xdr:row>
                    <xdr:rowOff>0</xdr:rowOff>
                  </from>
                  <to>
                    <xdr:col>4</xdr:col>
                    <xdr:colOff>0</xdr:colOff>
                    <xdr:row>35</xdr:row>
                    <xdr:rowOff>0</xdr:rowOff>
                  </to>
                </anchor>
              </controlPr>
            </control>
          </mc:Choice>
        </mc:AlternateContent>
        <mc:AlternateContent xmlns:mc="http://schemas.openxmlformats.org/markup-compatibility/2006">
          <mc:Choice Requires="x14">
            <control shapeId="108352" r:id="rId8" name="Check Box 1856">
              <controlPr defaultSize="0" autoFill="0" autoLine="0" autoPict="0">
                <anchor moveWithCells="1">
                  <from>
                    <xdr:col>3</xdr:col>
                    <xdr:colOff>0</xdr:colOff>
                    <xdr:row>43</xdr:row>
                    <xdr:rowOff>228600</xdr:rowOff>
                  </from>
                  <to>
                    <xdr:col>4</xdr:col>
                    <xdr:colOff>0</xdr:colOff>
                    <xdr:row>45</xdr:row>
                    <xdr:rowOff>0</xdr:rowOff>
                  </to>
                </anchor>
              </controlPr>
            </control>
          </mc:Choice>
        </mc:AlternateContent>
        <mc:AlternateContent xmlns:mc="http://schemas.openxmlformats.org/markup-compatibility/2006">
          <mc:Choice Requires="x14">
            <control shapeId="129223" r:id="rId9" name="Check Box 2247">
              <controlPr defaultSize="0" autoFill="0" autoLine="0" autoPict="0">
                <anchor moveWithCells="1">
                  <from>
                    <xdr:col>3</xdr:col>
                    <xdr:colOff>0</xdr:colOff>
                    <xdr:row>49</xdr:row>
                    <xdr:rowOff>0</xdr:rowOff>
                  </from>
                  <to>
                    <xdr:col>4</xdr:col>
                    <xdr:colOff>0</xdr:colOff>
                    <xdr:row>50</xdr:row>
                    <xdr:rowOff>0</xdr:rowOff>
                  </to>
                </anchor>
              </controlPr>
            </control>
          </mc:Choice>
        </mc:AlternateContent>
        <mc:AlternateContent xmlns:mc="http://schemas.openxmlformats.org/markup-compatibility/2006">
          <mc:Choice Requires="x14">
            <control shapeId="129224" r:id="rId10" name="Check Box 2248">
              <controlPr defaultSize="0" autoFill="0" autoLine="0" autoPict="0">
                <anchor moveWithCells="1">
                  <from>
                    <xdr:col>3</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129225" r:id="rId11" name="Check Box 2249">
              <controlPr defaultSize="0" autoFill="0" autoLine="0" autoPict="0">
                <anchor moveWithCells="1">
                  <from>
                    <xdr:col>3</xdr:col>
                    <xdr:colOff>0</xdr:colOff>
                    <xdr:row>51</xdr:row>
                    <xdr:rowOff>0</xdr:rowOff>
                  </from>
                  <to>
                    <xdr:col>4</xdr:col>
                    <xdr:colOff>0</xdr:colOff>
                    <xdr:row>52</xdr:row>
                    <xdr:rowOff>0</xdr:rowOff>
                  </to>
                </anchor>
              </controlPr>
            </control>
          </mc:Choice>
        </mc:AlternateContent>
        <mc:AlternateContent xmlns:mc="http://schemas.openxmlformats.org/markup-compatibility/2006">
          <mc:Choice Requires="x14">
            <control shapeId="129226" r:id="rId12" name="Check Box 2250">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129229" r:id="rId13" name="Check Box 2253">
              <controlPr defaultSize="0" autoFill="0" autoLine="0" autoPict="0">
                <anchor moveWithCells="1">
                  <from>
                    <xdr:col>3</xdr:col>
                    <xdr:colOff>0</xdr:colOff>
                    <xdr:row>58</xdr:row>
                    <xdr:rowOff>0</xdr:rowOff>
                  </from>
                  <to>
                    <xdr:col>4</xdr:col>
                    <xdr:colOff>0</xdr:colOff>
                    <xdr:row>59</xdr:row>
                    <xdr:rowOff>0</xdr:rowOff>
                  </to>
                </anchor>
              </controlPr>
            </control>
          </mc:Choice>
        </mc:AlternateContent>
        <mc:AlternateContent xmlns:mc="http://schemas.openxmlformats.org/markup-compatibility/2006">
          <mc:Choice Requires="x14">
            <control shapeId="129230" r:id="rId14" name="Check Box 2254">
              <controlPr defaultSize="0" autoFill="0" autoLine="0" autoPict="0">
                <anchor moveWithCells="1">
                  <from>
                    <xdr:col>3</xdr:col>
                    <xdr:colOff>0</xdr:colOff>
                    <xdr:row>57</xdr:row>
                    <xdr:rowOff>0</xdr:rowOff>
                  </from>
                  <to>
                    <xdr:col>4</xdr:col>
                    <xdr:colOff>0</xdr:colOff>
                    <xdr:row>58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1:O80"/>
  <sheetViews>
    <sheetView showGridLines="0" showRowColHeaders="0" zoomScale="90" zoomScaleNormal="90" workbookViewId="0">
      <selection activeCell="B43" sqref="B43:C43"/>
    </sheetView>
  </sheetViews>
  <sheetFormatPr baseColWidth="10" defaultColWidth="9.1796875" defaultRowHeight="12.5" x14ac:dyDescent="0.25"/>
  <cols>
    <col min="1" max="1" width="1.81640625" style="162" customWidth="1"/>
    <col min="2" max="2" width="12.7265625" style="162" customWidth="1"/>
    <col min="3" max="3" width="16.7265625" style="162" customWidth="1"/>
    <col min="4" max="4" width="10.7265625" style="162" customWidth="1"/>
    <col min="5" max="5" width="30.7265625" style="162" customWidth="1"/>
    <col min="6" max="7" width="16.7265625" style="162" customWidth="1"/>
    <col min="8" max="8" width="25.7265625" style="162" customWidth="1"/>
    <col min="9" max="10" width="21.7265625" style="162" customWidth="1"/>
    <col min="11" max="12" width="14.1796875" style="162" customWidth="1"/>
    <col min="13" max="16384" width="9.1796875" style="162"/>
  </cols>
  <sheetData>
    <row r="1" spans="2:11" ht="15.5" x14ac:dyDescent="0.25">
      <c r="I1" s="14" t="s">
        <v>523</v>
      </c>
      <c r="J1" s="205" t="str">
        <f>Start!H1</f>
        <v>INP</v>
      </c>
    </row>
    <row r="2" spans="2:11" ht="15.5" x14ac:dyDescent="0.25">
      <c r="H2" s="171"/>
      <c r="I2" s="170" t="s">
        <v>524</v>
      </c>
      <c r="J2" s="205" t="s">
        <v>389</v>
      </c>
      <c r="K2" s="204"/>
    </row>
    <row r="3" spans="2:11" ht="15.5" x14ac:dyDescent="0.25">
      <c r="I3" s="14" t="s">
        <v>1082</v>
      </c>
      <c r="J3" s="205" t="str">
        <f>Start!H3</f>
        <v>XXXXXX</v>
      </c>
    </row>
    <row r="4" spans="2:11" ht="15.5" x14ac:dyDescent="0.35">
      <c r="C4" s="19"/>
      <c r="D4" s="19"/>
      <c r="E4" s="19"/>
      <c r="I4" s="14" t="s">
        <v>526</v>
      </c>
      <c r="J4" s="164" t="str">
        <f>Start!H4</f>
        <v>DD.MM.YYYY</v>
      </c>
    </row>
    <row r="5" spans="2:11" s="204" customFormat="1" ht="15.5" x14ac:dyDescent="0.35">
      <c r="B5" s="19"/>
      <c r="C5" s="19"/>
      <c r="D5" s="19"/>
      <c r="E5" s="19"/>
      <c r="I5" s="184"/>
      <c r="J5" s="219"/>
    </row>
    <row r="6" spans="2:11" s="204" customFormat="1" ht="18" x14ac:dyDescent="0.25">
      <c r="B6" s="826" t="s">
        <v>433</v>
      </c>
      <c r="C6" s="826"/>
      <c r="D6" s="826"/>
      <c r="E6" s="826"/>
      <c r="F6" s="826"/>
      <c r="G6" s="826"/>
      <c r="I6" s="184"/>
      <c r="J6" s="219"/>
    </row>
    <row r="7" spans="2:11" s="204" customFormat="1" ht="17.5" x14ac:dyDescent="0.35">
      <c r="B7" s="2" t="s">
        <v>555</v>
      </c>
      <c r="C7" s="19"/>
      <c r="D7" s="19"/>
      <c r="E7" s="19"/>
      <c r="F7" s="486"/>
      <c r="G7" s="486"/>
      <c r="I7" s="184"/>
      <c r="J7" s="219"/>
    </row>
    <row r="8" spans="2:11" s="204" customFormat="1" ht="15.5" x14ac:dyDescent="0.35">
      <c r="B8" s="19"/>
      <c r="C8" s="19"/>
      <c r="D8" s="19"/>
      <c r="E8" s="19"/>
      <c r="I8" s="184"/>
      <c r="J8" s="219"/>
    </row>
    <row r="9" spans="2:11" s="204" customFormat="1" ht="15.5" hidden="1" x14ac:dyDescent="0.35">
      <c r="B9" s="19"/>
      <c r="C9" s="19"/>
      <c r="D9" s="19"/>
      <c r="E9" s="19"/>
      <c r="I9" s="184"/>
      <c r="J9" s="219"/>
    </row>
    <row r="10" spans="2:11" s="204" customFormat="1" ht="15.5" hidden="1" x14ac:dyDescent="0.35">
      <c r="B10" s="19"/>
      <c r="C10" s="19"/>
      <c r="D10" s="19"/>
      <c r="E10" s="19"/>
      <c r="I10" s="184"/>
      <c r="J10" s="219"/>
    </row>
    <row r="11" spans="2:11" s="204" customFormat="1" ht="15.5" hidden="1" x14ac:dyDescent="0.35">
      <c r="B11" s="19"/>
      <c r="C11" s="19"/>
      <c r="D11" s="19"/>
      <c r="E11" s="19"/>
      <c r="I11" s="184"/>
      <c r="J11" s="219"/>
    </row>
    <row r="12" spans="2:11" s="204" customFormat="1" ht="15.5" hidden="1" x14ac:dyDescent="0.35">
      <c r="B12" s="19"/>
      <c r="C12" s="19"/>
      <c r="D12" s="19"/>
      <c r="E12" s="19"/>
      <c r="I12" s="184"/>
      <c r="J12" s="219"/>
    </row>
    <row r="13" spans="2:11" ht="13" x14ac:dyDescent="0.25">
      <c r="B13" s="902" t="str">
        <f>IF(Metadata!G81&lt;6,"Please complete the outstanding questions in the basic data section of the survey (in the Metadata worksheet) or check your answers.","")</f>
        <v>Please complete the outstanding questions in the basic data section of the survey (in the Metadata worksheet) or check your answers.</v>
      </c>
      <c r="C13" s="902"/>
      <c r="D13" s="902"/>
      <c r="E13" s="902"/>
      <c r="F13" s="902"/>
      <c r="G13" s="902"/>
      <c r="H13" s="902"/>
      <c r="I13" s="902"/>
      <c r="J13" s="902"/>
    </row>
    <row r="14" spans="2:11" ht="33.75" customHeight="1" x14ac:dyDescent="0.25">
      <c r="B14" s="903" t="s">
        <v>556</v>
      </c>
      <c r="C14" s="903"/>
      <c r="D14" s="903"/>
      <c r="E14" s="903"/>
      <c r="F14" s="903"/>
      <c r="G14" s="903"/>
      <c r="H14" s="903"/>
      <c r="I14" s="903"/>
      <c r="J14" s="903"/>
    </row>
    <row r="15" spans="2:11" ht="16.5" customHeight="1" x14ac:dyDescent="0.25">
      <c r="B15" s="686" t="s">
        <v>557</v>
      </c>
      <c r="C15" s="686" t="s">
        <v>558</v>
      </c>
      <c r="D15" s="904" t="s">
        <v>559</v>
      </c>
      <c r="E15" s="904"/>
      <c r="F15" s="904"/>
      <c r="G15" s="904"/>
      <c r="H15" s="904"/>
      <c r="I15" s="686" t="s">
        <v>560</v>
      </c>
      <c r="J15" s="686" t="s">
        <v>561</v>
      </c>
    </row>
    <row r="16" spans="2:11" ht="13" x14ac:dyDescent="0.3">
      <c r="B16" s="679" t="s">
        <v>358</v>
      </c>
      <c r="C16" s="905" t="s">
        <v>513</v>
      </c>
      <c r="D16" s="899" t="str">
        <f>Metadata!B8</f>
        <v>1. Master data</v>
      </c>
      <c r="E16" s="899"/>
      <c r="F16" s="899"/>
      <c r="G16" s="899"/>
      <c r="H16" s="899"/>
      <c r="I16" s="245" t="str">
        <f>Metadata!G77&amp;" of 4"</f>
        <v>0 of 4</v>
      </c>
      <c r="J16" s="249" t="str">
        <f>IF(Metadata!G77&lt;4,"incomplete","OK")</f>
        <v>incomplete</v>
      </c>
    </row>
    <row r="17" spans="2:10" ht="13" x14ac:dyDescent="0.3">
      <c r="B17" s="680" t="s">
        <v>1268</v>
      </c>
      <c r="C17" s="906"/>
      <c r="D17" s="900" t="str">
        <f>Metadata!B29</f>
        <v>2. Determining which forms should be completed</v>
      </c>
      <c r="E17" s="900"/>
      <c r="F17" s="900"/>
      <c r="G17" s="900"/>
      <c r="H17" s="900"/>
      <c r="I17" s="246" t="str">
        <f>Metadata!G81&amp;" of 5"</f>
        <v>0 of 5</v>
      </c>
      <c r="J17" s="249" t="str">
        <f>IF(Metadata!G81&lt;5,"incomplete","OK")</f>
        <v>incomplete</v>
      </c>
    </row>
    <row r="18" spans="2:10" ht="6.75" customHeight="1" x14ac:dyDescent="0.3">
      <c r="B18" s="681"/>
      <c r="C18" s="247"/>
      <c r="D18" s="232"/>
      <c r="E18" s="232"/>
      <c r="F18" s="232"/>
      <c r="G18" s="232"/>
      <c r="H18" s="232"/>
      <c r="I18" s="185"/>
      <c r="J18" s="250"/>
    </row>
    <row r="19" spans="2:10" ht="13" x14ac:dyDescent="0.3">
      <c r="B19" s="682"/>
      <c r="C19" s="248" t="s">
        <v>394</v>
      </c>
      <c r="D19" s="901" t="str">
        <f>'INP05.MELD'!F2</f>
        <v>Key figures on resident company / group</v>
      </c>
      <c r="E19" s="901"/>
      <c r="F19" s="901"/>
      <c r="G19" s="901"/>
      <c r="H19" s="901"/>
      <c r="I19" s="462">
        <f>'INP05.MELD'!$D$62</f>
        <v>0</v>
      </c>
      <c r="J19" s="249" t="str">
        <f>IF(AND(C19="",I19=0),"",IF(AND(C19&lt;&gt;"",I19=0),"empty",IF(AND(C19&lt;&gt;"",I19&gt;0),"OK","Form with values")))</f>
        <v>empty</v>
      </c>
    </row>
    <row r="20" spans="2:10" s="357" customFormat="1" hidden="1" x14ac:dyDescent="0.25">
      <c r="B20" s="683"/>
      <c r="D20" s="772"/>
      <c r="E20" s="772"/>
      <c r="F20" s="772"/>
      <c r="G20" s="772"/>
      <c r="H20" s="772"/>
    </row>
    <row r="21" spans="2:10" ht="7.5" customHeight="1" x14ac:dyDescent="0.3">
      <c r="B21" s="681"/>
      <c r="C21" s="247"/>
      <c r="D21" s="232"/>
      <c r="E21" s="232"/>
      <c r="F21" s="232"/>
      <c r="G21" s="232"/>
      <c r="H21" s="232"/>
      <c r="I21" s="185"/>
      <c r="J21" s="251"/>
    </row>
    <row r="22" spans="2:10" ht="13" x14ac:dyDescent="0.3">
      <c r="B22" s="684" t="s">
        <v>327</v>
      </c>
      <c r="C22" s="589" t="str">
        <f>Metadata!G34</f>
        <v/>
      </c>
      <c r="D22" s="893" t="str">
        <f>'INP10.MELD'!D2</f>
        <v>Participations in resident enterprises</v>
      </c>
      <c r="E22" s="893"/>
      <c r="F22" s="893"/>
      <c r="G22" s="893"/>
      <c r="H22" s="893"/>
      <c r="I22" s="230">
        <f>'INP10.MELD'!N60</f>
        <v>0</v>
      </c>
      <c r="J22" s="249" t="str">
        <f t="shared" ref="J22:J27" si="0">IF(AND(C22="",I22=0),"",IF(AND(C22&lt;&gt;"",I22=0),"empty",IF(AND(C22&lt;&gt;"",I22&gt;0),"OK","Form with values")))</f>
        <v/>
      </c>
    </row>
    <row r="23" spans="2:10" ht="13" x14ac:dyDescent="0.3">
      <c r="B23" s="685" t="s">
        <v>329</v>
      </c>
      <c r="C23" s="589" t="str">
        <f>Metadata!G44</f>
        <v/>
      </c>
      <c r="D23" s="893" t="str">
        <f>'INP20.MELD'!D2</f>
        <v>Investors in your group (part 1): Resident investors</v>
      </c>
      <c r="E23" s="893"/>
      <c r="F23" s="893"/>
      <c r="G23" s="893"/>
      <c r="H23" s="893"/>
      <c r="I23" s="230">
        <f>'INP20.MELD'!M31</f>
        <v>0</v>
      </c>
      <c r="J23" s="249" t="str">
        <f t="shared" si="0"/>
        <v/>
      </c>
    </row>
    <row r="24" spans="2:10" ht="13" x14ac:dyDescent="0.3">
      <c r="B24" s="685" t="s">
        <v>329</v>
      </c>
      <c r="C24" s="589" t="str">
        <f>Metadata!H44</f>
        <v/>
      </c>
      <c r="D24" s="893" t="str">
        <f>'INP30.MELD'!D2</f>
        <v>Investors in your group (part 2): Non-resident investors</v>
      </c>
      <c r="E24" s="893"/>
      <c r="F24" s="893"/>
      <c r="G24" s="893"/>
      <c r="H24" s="893"/>
      <c r="I24" s="230">
        <f>'INP30.MELD'!U31</f>
        <v>0</v>
      </c>
      <c r="J24" s="249" t="str">
        <f t="shared" si="0"/>
        <v/>
      </c>
    </row>
    <row r="25" spans="2:10" ht="13" x14ac:dyDescent="0.3">
      <c r="B25" s="685" t="s">
        <v>1108</v>
      </c>
      <c r="C25" s="589" t="str">
        <f>Metadata!G58</f>
        <v/>
      </c>
      <c r="D25" s="893" t="str">
        <f>'INP40.MELD'!F2</f>
        <v>Participations in non-resident enterprises (part 1): Result</v>
      </c>
      <c r="E25" s="893"/>
      <c r="F25" s="893"/>
      <c r="G25" s="893"/>
      <c r="H25" s="893"/>
      <c r="I25" s="230">
        <f>'INP40.MELD'!D305</f>
        <v>0</v>
      </c>
      <c r="J25" s="249" t="str">
        <f t="shared" si="0"/>
        <v/>
      </c>
    </row>
    <row r="26" spans="2:10" ht="13" x14ac:dyDescent="0.3">
      <c r="B26" s="685" t="s">
        <v>1108</v>
      </c>
      <c r="C26" s="589" t="str">
        <f>Metadata!H58</f>
        <v/>
      </c>
      <c r="D26" s="893" t="str">
        <f>'INP50.MELD'!F2</f>
        <v>Participations in non-resident enterprises (part 2): Equity capital</v>
      </c>
      <c r="E26" s="893"/>
      <c r="F26" s="893"/>
      <c r="G26" s="893"/>
      <c r="H26" s="893"/>
      <c r="I26" s="230">
        <f>'INP50.MELD'!D305</f>
        <v>0</v>
      </c>
      <c r="J26" s="249" t="str">
        <f t="shared" si="0"/>
        <v/>
      </c>
    </row>
    <row r="27" spans="2:10" ht="13" x14ac:dyDescent="0.3">
      <c r="B27" s="685" t="s">
        <v>330</v>
      </c>
      <c r="C27" s="590" t="str">
        <f>Metadata!G50</f>
        <v/>
      </c>
      <c r="D27" s="894" t="str">
        <f>'INP60.MELD'!F2</f>
        <v>Operational data on non-resident enterprises</v>
      </c>
      <c r="E27" s="894"/>
      <c r="F27" s="894"/>
      <c r="G27" s="894"/>
      <c r="H27" s="894"/>
      <c r="I27" s="230">
        <f>'INP60.MELD'!D305</f>
        <v>0</v>
      </c>
      <c r="J27" s="249" t="str">
        <f t="shared" si="0"/>
        <v/>
      </c>
    </row>
    <row r="28" spans="2:10" ht="7.5" customHeight="1" x14ac:dyDescent="0.3">
      <c r="B28" s="244"/>
      <c r="C28" s="247"/>
      <c r="D28" s="232"/>
      <c r="E28" s="232"/>
      <c r="F28" s="232"/>
      <c r="G28" s="232"/>
      <c r="H28" s="232"/>
      <c r="I28" s="185"/>
      <c r="J28" s="251"/>
    </row>
    <row r="29" spans="2:10" s="357" customFormat="1" hidden="1" x14ac:dyDescent="0.25">
      <c r="B29" s="772"/>
      <c r="D29" s="772"/>
      <c r="E29" s="772"/>
      <c r="F29" s="772"/>
      <c r="G29" s="772"/>
      <c r="H29" s="772"/>
    </row>
    <row r="30" spans="2:10" s="357" customFormat="1" hidden="1" x14ac:dyDescent="0.25">
      <c r="B30" s="772"/>
      <c r="D30" s="772"/>
      <c r="E30" s="772"/>
      <c r="F30" s="772"/>
      <c r="G30" s="772"/>
      <c r="H30" s="772"/>
    </row>
    <row r="31" spans="2:10" s="357" customFormat="1" hidden="1" x14ac:dyDescent="0.25">
      <c r="B31" s="772"/>
      <c r="D31" s="772"/>
      <c r="E31" s="772"/>
      <c r="F31" s="772"/>
      <c r="G31" s="772"/>
      <c r="H31" s="772"/>
    </row>
    <row r="32" spans="2:10" s="357" customFormat="1" hidden="1" x14ac:dyDescent="0.25">
      <c r="B32" s="772"/>
      <c r="D32" s="772"/>
      <c r="E32" s="772"/>
      <c r="F32" s="772"/>
      <c r="G32" s="772"/>
      <c r="H32" s="772"/>
    </row>
    <row r="33" spans="2:10" s="357" customFormat="1" hidden="1" x14ac:dyDescent="0.25">
      <c r="B33" s="772"/>
      <c r="D33" s="772"/>
      <c r="E33" s="772"/>
      <c r="F33" s="772"/>
      <c r="G33" s="772"/>
      <c r="H33" s="772"/>
    </row>
    <row r="34" spans="2:10" s="357" customFormat="1" hidden="1" x14ac:dyDescent="0.25">
      <c r="B34" s="772"/>
      <c r="D34" s="772"/>
      <c r="E34" s="772"/>
      <c r="F34" s="772"/>
      <c r="G34" s="772"/>
      <c r="H34" s="772"/>
    </row>
    <row r="35" spans="2:10" s="357" customFormat="1" ht="7.5" hidden="1" customHeight="1" x14ac:dyDescent="0.25"/>
    <row r="36" spans="2:10" s="357" customFormat="1" hidden="1" x14ac:dyDescent="0.25">
      <c r="D36" s="772"/>
      <c r="E36" s="772"/>
      <c r="F36" s="772"/>
      <c r="G36" s="772"/>
      <c r="H36" s="772"/>
    </row>
    <row r="37" spans="2:10" s="357" customFormat="1" ht="7.5" hidden="1" customHeight="1" x14ac:dyDescent="0.25"/>
    <row r="38" spans="2:10" s="357" customFormat="1" hidden="1" x14ac:dyDescent="0.25">
      <c r="D38" s="772"/>
      <c r="E38" s="772"/>
      <c r="F38" s="772"/>
      <c r="G38" s="772"/>
      <c r="H38" s="772"/>
    </row>
    <row r="39" spans="2:10" ht="2.15" customHeight="1" x14ac:dyDescent="0.25">
      <c r="B39" s="178"/>
      <c r="C39" s="178"/>
      <c r="D39" s="178"/>
      <c r="E39" s="178"/>
      <c r="F39" s="178"/>
      <c r="G39" s="178"/>
      <c r="H39" s="231" t="s">
        <v>342</v>
      </c>
      <c r="I39" s="178"/>
      <c r="J39" s="178"/>
    </row>
    <row r="40" spans="2:10" ht="14" x14ac:dyDescent="0.3">
      <c r="C40" s="186"/>
      <c r="D40" s="186"/>
      <c r="E40" s="186"/>
      <c r="F40" s="20"/>
      <c r="G40" s="20"/>
      <c r="H40" s="20"/>
      <c r="I40" s="20"/>
      <c r="J40" s="20"/>
    </row>
    <row r="41" spans="2:10" ht="25.5" customHeight="1" x14ac:dyDescent="0.35">
      <c r="B41" s="2" t="s">
        <v>562</v>
      </c>
      <c r="C41" s="186"/>
      <c r="D41" s="186"/>
      <c r="E41" s="186"/>
      <c r="F41" s="20"/>
      <c r="G41" s="20"/>
      <c r="H41" s="20"/>
      <c r="I41" s="20"/>
      <c r="J41" s="20"/>
    </row>
    <row r="42" spans="2:10" ht="18.75" customHeight="1" x14ac:dyDescent="0.25">
      <c r="B42" s="895" t="s">
        <v>563</v>
      </c>
      <c r="C42" s="897"/>
      <c r="D42" s="895" t="s">
        <v>564</v>
      </c>
      <c r="E42" s="896"/>
      <c r="F42" s="896"/>
      <c r="G42" s="896"/>
      <c r="H42" s="896"/>
      <c r="I42" s="896"/>
      <c r="J42" s="897"/>
    </row>
    <row r="43" spans="2:10" ht="26.25" customHeight="1" x14ac:dyDescent="0.25">
      <c r="B43" s="898"/>
      <c r="C43" s="898"/>
      <c r="D43" s="878"/>
      <c r="E43" s="879"/>
      <c r="F43" s="879"/>
      <c r="G43" s="879"/>
      <c r="H43" s="879"/>
      <c r="I43" s="879"/>
      <c r="J43" s="880"/>
    </row>
    <row r="44" spans="2:10" ht="26.25" customHeight="1" x14ac:dyDescent="0.25">
      <c r="B44" s="898"/>
      <c r="C44" s="898"/>
      <c r="D44" s="878"/>
      <c r="E44" s="879"/>
      <c r="F44" s="879"/>
      <c r="G44" s="879"/>
      <c r="H44" s="879"/>
      <c r="I44" s="879"/>
      <c r="J44" s="880"/>
    </row>
    <row r="45" spans="2:10" ht="26.25" customHeight="1" x14ac:dyDescent="0.25">
      <c r="B45" s="898"/>
      <c r="C45" s="898"/>
      <c r="D45" s="878"/>
      <c r="E45" s="879"/>
      <c r="F45" s="879"/>
      <c r="G45" s="879"/>
      <c r="H45" s="879"/>
      <c r="I45" s="879"/>
      <c r="J45" s="880"/>
    </row>
    <row r="46" spans="2:10" ht="26.25" customHeight="1" x14ac:dyDescent="0.25">
      <c r="B46" s="898"/>
      <c r="C46" s="898"/>
      <c r="D46" s="878"/>
      <c r="E46" s="879"/>
      <c r="F46" s="879"/>
      <c r="G46" s="879"/>
      <c r="H46" s="879"/>
      <c r="I46" s="879"/>
      <c r="J46" s="880"/>
    </row>
    <row r="47" spans="2:10" ht="26.25" customHeight="1" x14ac:dyDescent="0.25">
      <c r="B47" s="898"/>
      <c r="C47" s="898"/>
      <c r="D47" s="878"/>
      <c r="E47" s="879"/>
      <c r="F47" s="879"/>
      <c r="G47" s="879"/>
      <c r="H47" s="879"/>
      <c r="I47" s="879"/>
      <c r="J47" s="880"/>
    </row>
    <row r="48" spans="2:10" ht="26.25" customHeight="1" x14ac:dyDescent="0.25">
      <c r="B48" s="898"/>
      <c r="C48" s="898"/>
      <c r="D48" s="878"/>
      <c r="E48" s="879"/>
      <c r="F48" s="879"/>
      <c r="G48" s="879"/>
      <c r="H48" s="879"/>
      <c r="I48" s="879"/>
      <c r="J48" s="880"/>
    </row>
    <row r="49" spans="2:15" ht="26.25" customHeight="1" x14ac:dyDescent="0.25">
      <c r="B49" s="898"/>
      <c r="C49" s="898"/>
      <c r="D49" s="878"/>
      <c r="E49" s="879"/>
      <c r="F49" s="879"/>
      <c r="G49" s="879"/>
      <c r="H49" s="879"/>
      <c r="I49" s="879"/>
      <c r="J49" s="880"/>
    </row>
    <row r="50" spans="2:15" ht="14" x14ac:dyDescent="0.3">
      <c r="B50" s="20"/>
      <c r="C50" s="20"/>
      <c r="D50" s="20"/>
      <c r="E50" s="27"/>
      <c r="F50" s="27"/>
      <c r="G50" s="27"/>
      <c r="H50" s="27"/>
      <c r="I50" s="27"/>
      <c r="J50" s="27"/>
      <c r="K50" s="175"/>
    </row>
    <row r="51" spans="2:15" ht="17.5" x14ac:dyDescent="0.35">
      <c r="B51" s="2" t="s">
        <v>565</v>
      </c>
      <c r="C51" s="186"/>
      <c r="D51" s="186"/>
      <c r="E51" s="324"/>
      <c r="F51" s="324"/>
      <c r="G51" s="27"/>
      <c r="H51" s="27"/>
      <c r="I51" s="324"/>
      <c r="J51" s="324"/>
      <c r="K51" s="175"/>
    </row>
    <row r="52" spans="2:15" x14ac:dyDescent="0.25">
      <c r="C52" s="175"/>
      <c r="D52" s="175"/>
      <c r="E52" s="319"/>
      <c r="F52" s="319"/>
      <c r="G52" s="319"/>
      <c r="H52" s="319"/>
      <c r="I52" s="319"/>
      <c r="J52" s="319"/>
      <c r="K52" s="175"/>
    </row>
    <row r="53" spans="2:15" s="357" customFormat="1" x14ac:dyDescent="0.25">
      <c r="B53" s="602"/>
      <c r="C53" s="602"/>
      <c r="D53" s="602"/>
      <c r="E53" s="413"/>
      <c r="F53" s="324"/>
      <c r="G53" s="324"/>
      <c r="H53" s="324"/>
      <c r="I53" s="324"/>
      <c r="J53" s="324"/>
      <c r="L53" s="324"/>
      <c r="M53" s="324"/>
      <c r="N53" s="324"/>
      <c r="O53" s="324"/>
    </row>
    <row r="54" spans="2:15" s="357" customFormat="1" ht="13" x14ac:dyDescent="0.3">
      <c r="E54" s="864" t="s">
        <v>1124</v>
      </c>
      <c r="F54" s="864"/>
      <c r="G54" s="864"/>
      <c r="H54" s="864"/>
      <c r="I54" s="864"/>
      <c r="J54" s="864"/>
      <c r="L54" s="324"/>
      <c r="M54" s="324"/>
      <c r="N54" s="324"/>
      <c r="O54" s="324"/>
    </row>
    <row r="55" spans="2:15" s="357" customFormat="1" ht="18" customHeight="1" x14ac:dyDescent="0.25">
      <c r="B55" s="881" t="s">
        <v>1125</v>
      </c>
      <c r="C55" s="882"/>
      <c r="E55" s="874" t="s">
        <v>1128</v>
      </c>
      <c r="F55" s="875"/>
      <c r="G55" s="875"/>
      <c r="H55" s="363" t="s">
        <v>572</v>
      </c>
      <c r="I55" s="363" t="s">
        <v>397</v>
      </c>
      <c r="J55" s="385">
        <f>'INP30.MELD'!I32</f>
        <v>0</v>
      </c>
      <c r="L55" s="324"/>
      <c r="M55" s="324"/>
      <c r="N55" s="324"/>
      <c r="O55" s="324"/>
    </row>
    <row r="56" spans="2:15" s="357" customFormat="1" ht="18" customHeight="1" x14ac:dyDescent="0.25">
      <c r="B56" s="883"/>
      <c r="C56" s="884"/>
      <c r="E56" s="876" t="s">
        <v>566</v>
      </c>
      <c r="F56" s="877"/>
      <c r="G56" s="877"/>
      <c r="H56" s="364" t="s">
        <v>573</v>
      </c>
      <c r="I56" s="364" t="s">
        <v>397</v>
      </c>
      <c r="J56" s="379">
        <f>'INP30.MELD'!K32</f>
        <v>0</v>
      </c>
      <c r="L56" s="324"/>
      <c r="M56" s="324"/>
      <c r="N56" s="324"/>
      <c r="O56" s="324"/>
    </row>
    <row r="57" spans="2:15" s="357" customFormat="1" ht="18" customHeight="1" x14ac:dyDescent="0.25">
      <c r="B57" s="883"/>
      <c r="C57" s="884"/>
      <c r="E57" s="860" t="s">
        <v>1129</v>
      </c>
      <c r="F57" s="861"/>
      <c r="G57" s="861"/>
      <c r="H57" s="365" t="s">
        <v>573</v>
      </c>
      <c r="I57" s="365" t="s">
        <v>397</v>
      </c>
      <c r="J57" s="380">
        <f>'INP30.MELD'!L32</f>
        <v>0</v>
      </c>
      <c r="L57" s="324"/>
      <c r="M57" s="324"/>
      <c r="N57" s="324"/>
      <c r="O57" s="324"/>
    </row>
    <row r="58" spans="2:15" s="357" customFormat="1" ht="18" customHeight="1" x14ac:dyDescent="0.25">
      <c r="B58" s="885"/>
      <c r="C58" s="886"/>
      <c r="E58" s="862" t="s">
        <v>1130</v>
      </c>
      <c r="F58" s="863"/>
      <c r="G58" s="863"/>
      <c r="H58" s="367" t="s">
        <v>573</v>
      </c>
      <c r="I58" s="367" t="s">
        <v>397</v>
      </c>
      <c r="J58" s="381">
        <f>'INP30.MELD'!M32</f>
        <v>0</v>
      </c>
    </row>
    <row r="59" spans="2:15" s="357" customFormat="1" ht="12.75" customHeight="1" x14ac:dyDescent="0.25">
      <c r="B59" s="377"/>
      <c r="C59" s="377"/>
      <c r="E59" s="324"/>
      <c r="F59" s="324"/>
      <c r="G59" s="324"/>
      <c r="H59" s="603"/>
      <c r="I59" s="603"/>
      <c r="J59" s="609"/>
    </row>
    <row r="60" spans="2:15" s="357" customFormat="1" ht="13" x14ac:dyDescent="0.3">
      <c r="B60" s="377"/>
      <c r="C60" s="377"/>
      <c r="E60" s="864" t="s">
        <v>1126</v>
      </c>
      <c r="F60" s="865"/>
      <c r="G60" s="865"/>
      <c r="H60" s="865"/>
      <c r="I60" s="865"/>
      <c r="J60" s="865"/>
    </row>
    <row r="61" spans="2:15" s="357" customFormat="1" ht="18" customHeight="1" x14ac:dyDescent="0.25">
      <c r="B61" s="887" t="s">
        <v>1126</v>
      </c>
      <c r="C61" s="888"/>
      <c r="E61" s="858" t="s">
        <v>567</v>
      </c>
      <c r="F61" s="859"/>
      <c r="G61" s="859"/>
      <c r="H61" s="369" t="s">
        <v>573</v>
      </c>
      <c r="I61" s="369" t="s">
        <v>394</v>
      </c>
      <c r="J61" s="579">
        <f>MAX(ABS('INP05.MELD'!F20),ABS('INP05.MELD'!G20))</f>
        <v>0</v>
      </c>
    </row>
    <row r="62" spans="2:15" s="357" customFormat="1" ht="18" customHeight="1" x14ac:dyDescent="0.25">
      <c r="B62" s="889"/>
      <c r="C62" s="890"/>
      <c r="E62" s="860" t="s">
        <v>568</v>
      </c>
      <c r="F62" s="861"/>
      <c r="G62" s="861"/>
      <c r="H62" s="372" t="s">
        <v>573</v>
      </c>
      <c r="I62" s="372" t="s">
        <v>394</v>
      </c>
      <c r="J62" s="384">
        <f>IF(ABS('INP05.MELD'!$F$21)&gt;ABS('INP05.MELD'!$G$21),'INP05.MELD'!$F$21,'INP05.MELD'!$G$21)</f>
        <v>0</v>
      </c>
    </row>
    <row r="63" spans="2:15" s="357" customFormat="1" ht="18" customHeight="1" x14ac:dyDescent="0.25">
      <c r="B63" s="891"/>
      <c r="C63" s="892"/>
      <c r="E63" s="862" t="s">
        <v>569</v>
      </c>
      <c r="F63" s="863"/>
      <c r="G63" s="863"/>
      <c r="H63" s="373"/>
      <c r="I63" s="373" t="s">
        <v>394</v>
      </c>
      <c r="J63" s="580">
        <f>MAX(ABS('INP05.MELD'!F22),ABS('INP05.MELD'!G22))</f>
        <v>0</v>
      </c>
    </row>
    <row r="64" spans="2:15" s="357" customFormat="1" ht="12.75" customHeight="1" x14ac:dyDescent="0.25">
      <c r="B64" s="377"/>
      <c r="C64" s="377"/>
      <c r="E64" s="324"/>
      <c r="F64" s="324"/>
      <c r="G64" s="324"/>
      <c r="H64" s="603"/>
      <c r="I64" s="603"/>
      <c r="J64" s="609"/>
    </row>
    <row r="65" spans="2:11" s="357" customFormat="1" ht="13" x14ac:dyDescent="0.3">
      <c r="B65" s="377"/>
      <c r="C65" s="377"/>
      <c r="E65" s="864" t="s">
        <v>1131</v>
      </c>
      <c r="F65" s="865"/>
      <c r="G65" s="865"/>
      <c r="H65" s="865"/>
      <c r="I65" s="865"/>
      <c r="J65" s="865"/>
    </row>
    <row r="66" spans="2:11" s="357" customFormat="1" ht="30" customHeight="1" x14ac:dyDescent="0.25">
      <c r="B66" s="881" t="s">
        <v>1127</v>
      </c>
      <c r="C66" s="882"/>
      <c r="E66" s="866" t="s">
        <v>1135</v>
      </c>
      <c r="F66" s="867"/>
      <c r="G66" s="867"/>
      <c r="H66" s="378" t="s">
        <v>573</v>
      </c>
      <c r="I66" s="378" t="s">
        <v>398</v>
      </c>
      <c r="J66" s="382">
        <f>'INP40.MELD'!F266</f>
        <v>0</v>
      </c>
    </row>
    <row r="67" spans="2:11" s="360" customFormat="1" ht="18" customHeight="1" x14ac:dyDescent="0.25">
      <c r="B67" s="883"/>
      <c r="C67" s="884"/>
      <c r="E67" s="868" t="s">
        <v>1132</v>
      </c>
      <c r="F67" s="869"/>
      <c r="G67" s="869"/>
      <c r="H67" s="374" t="s">
        <v>573</v>
      </c>
      <c r="I67" s="374" t="s">
        <v>393</v>
      </c>
      <c r="J67" s="379">
        <f>'INP50.MELD'!M266</f>
        <v>0</v>
      </c>
    </row>
    <row r="68" spans="2:11" s="357" customFormat="1" ht="18" customHeight="1" x14ac:dyDescent="0.25">
      <c r="B68" s="883"/>
      <c r="C68" s="884"/>
      <c r="E68" s="870" t="s">
        <v>1133</v>
      </c>
      <c r="F68" s="871"/>
      <c r="G68" s="871"/>
      <c r="H68" s="372" t="s">
        <v>573</v>
      </c>
      <c r="I68" s="372" t="s">
        <v>393</v>
      </c>
      <c r="J68" s="380">
        <f>'INP50.MELD'!G266</f>
        <v>0</v>
      </c>
    </row>
    <row r="69" spans="2:11" s="357" customFormat="1" ht="18" customHeight="1" x14ac:dyDescent="0.25">
      <c r="B69" s="883"/>
      <c r="C69" s="884"/>
      <c r="E69" s="868" t="s">
        <v>571</v>
      </c>
      <c r="F69" s="869"/>
      <c r="G69" s="869"/>
      <c r="H69" s="374" t="s">
        <v>573</v>
      </c>
      <c r="I69" s="374" t="s">
        <v>393</v>
      </c>
      <c r="J69" s="379">
        <f>'INP50.MELD'!H266</f>
        <v>0</v>
      </c>
    </row>
    <row r="70" spans="2:11" s="357" customFormat="1" ht="18" customHeight="1" x14ac:dyDescent="0.25">
      <c r="B70" s="883"/>
      <c r="C70" s="884"/>
      <c r="E70" s="872" t="s">
        <v>1134</v>
      </c>
      <c r="F70" s="873"/>
      <c r="G70" s="873"/>
      <c r="H70" s="376" t="s">
        <v>573</v>
      </c>
      <c r="I70" s="376" t="s">
        <v>393</v>
      </c>
      <c r="J70" s="383">
        <f>'INP50.MELD'!I266</f>
        <v>0</v>
      </c>
    </row>
    <row r="71" spans="2:11" s="357" customFormat="1" ht="12.75" customHeight="1" x14ac:dyDescent="0.25">
      <c r="B71" s="883"/>
      <c r="C71" s="884"/>
      <c r="E71" s="330"/>
      <c r="F71" s="263"/>
      <c r="G71" s="263"/>
      <c r="H71" s="610"/>
      <c r="I71" s="610"/>
      <c r="J71" s="611"/>
      <c r="K71" s="175"/>
    </row>
    <row r="72" spans="2:11" s="357" customFormat="1" ht="13" x14ac:dyDescent="0.3">
      <c r="B72" s="883"/>
      <c r="C72" s="884"/>
      <c r="E72" s="864" t="s">
        <v>1136</v>
      </c>
      <c r="F72" s="865"/>
      <c r="G72" s="865"/>
      <c r="H72" s="865"/>
      <c r="I72" s="865"/>
      <c r="J72" s="865"/>
      <c r="K72" s="175"/>
    </row>
    <row r="73" spans="2:11" s="357" customFormat="1" ht="30" customHeight="1" x14ac:dyDescent="0.25">
      <c r="B73" s="883"/>
      <c r="C73" s="884"/>
      <c r="E73" s="852" t="s">
        <v>1137</v>
      </c>
      <c r="F73" s="853"/>
      <c r="G73" s="853"/>
      <c r="H73" s="369"/>
      <c r="I73" s="369" t="s">
        <v>399</v>
      </c>
      <c r="J73" s="370">
        <f>'INP60.MELD'!H266</f>
        <v>0</v>
      </c>
      <c r="K73" s="175"/>
    </row>
    <row r="74" spans="2:11" s="357" customFormat="1" ht="30" customHeight="1" x14ac:dyDescent="0.25">
      <c r="B74" s="883"/>
      <c r="C74" s="884"/>
      <c r="E74" s="854" t="s">
        <v>1138</v>
      </c>
      <c r="F74" s="855"/>
      <c r="G74" s="855"/>
      <c r="H74" s="372" t="s">
        <v>573</v>
      </c>
      <c r="I74" s="372" t="s">
        <v>399</v>
      </c>
      <c r="J74" s="366">
        <f>'INP60.MELD'!G266</f>
        <v>0</v>
      </c>
      <c r="K74" s="175"/>
    </row>
    <row r="75" spans="2:11" ht="30" customHeight="1" x14ac:dyDescent="0.25">
      <c r="B75" s="885"/>
      <c r="C75" s="886"/>
      <c r="E75" s="856" t="s">
        <v>1139</v>
      </c>
      <c r="F75" s="857"/>
      <c r="G75" s="857"/>
      <c r="H75" s="373"/>
      <c r="I75" s="373" t="s">
        <v>399</v>
      </c>
      <c r="J75" s="368">
        <f>'INP60.MELD'!$F$266</f>
        <v>0</v>
      </c>
      <c r="K75" s="175"/>
    </row>
    <row r="76" spans="2:11" x14ac:dyDescent="0.25">
      <c r="B76" s="175"/>
      <c r="C76" s="175"/>
      <c r="D76" s="175"/>
      <c r="E76" s="175"/>
      <c r="F76" s="175"/>
      <c r="G76" s="175"/>
      <c r="H76" s="175"/>
      <c r="I76" s="175"/>
      <c r="J76" s="175"/>
      <c r="K76" s="175"/>
    </row>
    <row r="77" spans="2:11" x14ac:dyDescent="0.25">
      <c r="B77" s="175"/>
      <c r="C77" s="175"/>
      <c r="D77" s="175"/>
      <c r="E77" s="175"/>
      <c r="F77" s="175"/>
      <c r="G77" s="175"/>
      <c r="H77" s="175"/>
      <c r="I77" s="175"/>
      <c r="J77" s="175"/>
      <c r="K77" s="175"/>
    </row>
    <row r="78" spans="2:11" x14ac:dyDescent="0.25">
      <c r="B78" s="175"/>
      <c r="C78" s="175"/>
      <c r="D78" s="175"/>
      <c r="E78" s="175"/>
      <c r="F78" s="175"/>
      <c r="G78" s="175"/>
      <c r="H78" s="175"/>
      <c r="I78" s="175"/>
      <c r="J78" s="175"/>
      <c r="K78" s="175"/>
    </row>
    <row r="79" spans="2:11" x14ac:dyDescent="0.25">
      <c r="B79" s="175"/>
      <c r="C79" s="175"/>
      <c r="D79" s="175"/>
      <c r="E79" s="175"/>
      <c r="F79" s="175"/>
      <c r="G79" s="175"/>
      <c r="H79" s="175"/>
      <c r="I79" s="175"/>
      <c r="J79" s="175"/>
      <c r="K79" s="175"/>
    </row>
    <row r="80" spans="2:11" x14ac:dyDescent="0.25">
      <c r="B80" s="175"/>
      <c r="C80" s="175"/>
      <c r="D80" s="175"/>
      <c r="E80" s="175"/>
      <c r="F80" s="175"/>
      <c r="G80" s="175"/>
      <c r="H80" s="175"/>
      <c r="I80" s="175"/>
      <c r="J80" s="175"/>
      <c r="K80" s="175"/>
    </row>
  </sheetData>
  <sheetProtection sheet="1" objects="1" scenarios="1"/>
  <mergeCells count="62">
    <mergeCell ref="D33:H33"/>
    <mergeCell ref="D34:H34"/>
    <mergeCell ref="B6:G6"/>
    <mergeCell ref="D16:H16"/>
    <mergeCell ref="D17:H17"/>
    <mergeCell ref="D19:H19"/>
    <mergeCell ref="D20:H20"/>
    <mergeCell ref="B13:J13"/>
    <mergeCell ref="B14:J14"/>
    <mergeCell ref="D15:H15"/>
    <mergeCell ref="C16:C17"/>
    <mergeCell ref="B49:C49"/>
    <mergeCell ref="D45:J45"/>
    <mergeCell ref="D22:H22"/>
    <mergeCell ref="B46:C46"/>
    <mergeCell ref="B42:C42"/>
    <mergeCell ref="B44:C44"/>
    <mergeCell ref="B45:C45"/>
    <mergeCell ref="B43:C43"/>
    <mergeCell ref="D44:J44"/>
    <mergeCell ref="D24:H24"/>
    <mergeCell ref="D29:H29"/>
    <mergeCell ref="D30:H30"/>
    <mergeCell ref="D31:H31"/>
    <mergeCell ref="D23:H23"/>
    <mergeCell ref="D38:H38"/>
    <mergeCell ref="D32:H32"/>
    <mergeCell ref="D43:J43"/>
    <mergeCell ref="B55:C58"/>
    <mergeCell ref="B61:C63"/>
    <mergeCell ref="B66:C75"/>
    <mergeCell ref="D25:H25"/>
    <mergeCell ref="D26:H26"/>
    <mergeCell ref="D27:H27"/>
    <mergeCell ref="D36:H36"/>
    <mergeCell ref="D46:J46"/>
    <mergeCell ref="D47:J47"/>
    <mergeCell ref="B29:B34"/>
    <mergeCell ref="D48:J48"/>
    <mergeCell ref="D49:J49"/>
    <mergeCell ref="D42:J42"/>
    <mergeCell ref="B47:C47"/>
    <mergeCell ref="B48:C48"/>
    <mergeCell ref="E54:J54"/>
    <mergeCell ref="E60:J60"/>
    <mergeCell ref="E65:J65"/>
    <mergeCell ref="E72:J72"/>
    <mergeCell ref="E66:G66"/>
    <mergeCell ref="E67:G67"/>
    <mergeCell ref="E68:G68"/>
    <mergeCell ref="E69:G69"/>
    <mergeCell ref="E70:G70"/>
    <mergeCell ref="E55:G55"/>
    <mergeCell ref="E56:G56"/>
    <mergeCell ref="E57:G57"/>
    <mergeCell ref="E58:G58"/>
    <mergeCell ref="E73:G73"/>
    <mergeCell ref="E74:G74"/>
    <mergeCell ref="E75:G75"/>
    <mergeCell ref="E61:G61"/>
    <mergeCell ref="E62:G62"/>
    <mergeCell ref="E63:G63"/>
  </mergeCells>
  <conditionalFormatting sqref="D23:I23">
    <cfRule type="expression" dxfId="19" priority="45" stopIfTrue="1">
      <formula>$C$23&lt;&gt;""</formula>
    </cfRule>
  </conditionalFormatting>
  <conditionalFormatting sqref="D24:I24">
    <cfRule type="expression" dxfId="18" priority="44" stopIfTrue="1">
      <formula>$C$24&lt;&gt;""</formula>
    </cfRule>
  </conditionalFormatting>
  <conditionalFormatting sqref="D25:I25">
    <cfRule type="expression" dxfId="17" priority="43" stopIfTrue="1">
      <formula>$C$25&lt;&gt;""</formula>
    </cfRule>
  </conditionalFormatting>
  <conditionalFormatting sqref="D26:I26">
    <cfRule type="expression" dxfId="16" priority="42" stopIfTrue="1">
      <formula>$C26&lt;&gt;""</formula>
    </cfRule>
  </conditionalFormatting>
  <conditionalFormatting sqref="D27:I27">
    <cfRule type="expression" dxfId="15" priority="41" stopIfTrue="1">
      <formula>$C$27&lt;&gt;""</formula>
    </cfRule>
  </conditionalFormatting>
  <conditionalFormatting sqref="J24">
    <cfRule type="expression" dxfId="14" priority="28" stopIfTrue="1">
      <formula>$J$24="OK"</formula>
    </cfRule>
  </conditionalFormatting>
  <conditionalFormatting sqref="J25">
    <cfRule type="expression" dxfId="13" priority="27" stopIfTrue="1">
      <formula>$J25="OK"</formula>
    </cfRule>
  </conditionalFormatting>
  <conditionalFormatting sqref="J26">
    <cfRule type="expression" dxfId="12" priority="26" stopIfTrue="1">
      <formula>$J26="OK"</formula>
    </cfRule>
  </conditionalFormatting>
  <conditionalFormatting sqref="J22:J23">
    <cfRule type="expression" dxfId="11" priority="25" stopIfTrue="1">
      <formula>$J22="OK"</formula>
    </cfRule>
  </conditionalFormatting>
  <conditionalFormatting sqref="J19">
    <cfRule type="expression" dxfId="10" priority="23" stopIfTrue="1">
      <formula>$J19="OK"</formula>
    </cfRule>
  </conditionalFormatting>
  <conditionalFormatting sqref="J27">
    <cfRule type="expression" dxfId="9" priority="22" stopIfTrue="1">
      <formula>$J27="OK"</formula>
    </cfRule>
  </conditionalFormatting>
  <conditionalFormatting sqref="D22:I22">
    <cfRule type="expression" dxfId="8" priority="10" stopIfTrue="1">
      <formula>$C$22&lt;&gt;""</formula>
    </cfRule>
  </conditionalFormatting>
  <conditionalFormatting sqref="C19:I19">
    <cfRule type="expression" dxfId="7" priority="9" stopIfTrue="1">
      <formula>$C$19&lt;&gt;""</formula>
    </cfRule>
  </conditionalFormatting>
  <conditionalFormatting sqref="J17">
    <cfRule type="expression" dxfId="6" priority="7" stopIfTrue="1">
      <formula>$J$17="OK"</formula>
    </cfRule>
  </conditionalFormatting>
  <conditionalFormatting sqref="J16">
    <cfRule type="expression" dxfId="5" priority="6" stopIfTrue="1">
      <formula>$J$16="OK"</formula>
    </cfRule>
  </conditionalFormatting>
  <conditionalFormatting sqref="C23:C24">
    <cfRule type="expression" dxfId="4" priority="5" stopIfTrue="1">
      <formula>$C$23&lt;&gt;""</formula>
    </cfRule>
  </conditionalFormatting>
  <conditionalFormatting sqref="C25:C26">
    <cfRule type="expression" dxfId="3" priority="3" stopIfTrue="1">
      <formula>$C$25&lt;&gt;""</formula>
    </cfRule>
  </conditionalFormatting>
  <conditionalFormatting sqref="C27">
    <cfRule type="expression" dxfId="2" priority="2" stopIfTrue="1">
      <formula>$C$27&lt;&gt;""</formula>
    </cfRule>
  </conditionalFormatting>
  <conditionalFormatting sqref="C22">
    <cfRule type="expression" dxfId="1" priority="1" stopIfTrue="1">
      <formula>$C$22&lt;&gt;""</formula>
    </cfRule>
  </conditionalFormatting>
  <dataValidations count="1">
    <dataValidation type="list" allowBlank="1" showInputMessage="1" showErrorMessage="1" sqref="B43:C49" xr:uid="{00000000-0002-0000-0300-000000000000}">
      <formula1>Form_List</formula1>
    </dataValidation>
  </dataValidations>
  <hyperlinks>
    <hyperlink ref="D16:H16" location="Grunddaten_1" display="Grunddaten_1" xr:uid="{00000000-0004-0000-0300-000000000000}"/>
    <hyperlink ref="D17:H17" location="Grunddaten_2" display="Grunddaten_2" xr:uid="{00000000-0004-0000-0300-000001000000}"/>
    <hyperlink ref="D19:H19" location="INP05.MELD!A1" display="INP05.MELD!A1" xr:uid="{00000000-0004-0000-0300-000002000000}"/>
    <hyperlink ref="D22:H22" location="INP10.MELD!A1" display="INP10.MELD!A1" xr:uid="{00000000-0004-0000-0300-000003000000}"/>
    <hyperlink ref="D23:H23" location="INP20.MELD!A1" display="INP20.MELD!A1" xr:uid="{00000000-0004-0000-0300-000004000000}"/>
    <hyperlink ref="D25:H25" location="INP40.MELD!A1" display="INP40.MELD!A1" xr:uid="{00000000-0004-0000-0300-000005000000}"/>
    <hyperlink ref="D26:H26" location="INP50.MELD!A1" display="INP50.MELD!A1" xr:uid="{00000000-0004-0000-0300-000006000000}"/>
    <hyperlink ref="D27:H27" location="INP60.MELD!A1" display="INP60.MELD!A1" xr:uid="{00000000-0004-0000-0300-000007000000}"/>
    <hyperlink ref="B16" location="Question_A1" display="A1 - A4" xr:uid="{00000000-0004-0000-0300-000008000000}"/>
    <hyperlink ref="B17" location="Question_B1" display="B1 - B6" xr:uid="{00000000-0004-0000-0300-000009000000}"/>
    <hyperlink ref="D24:H24" location="INP30.MELD!A1" display="INP30.MELD!A1" xr:uid="{00000000-0004-0000-0300-00000A000000}"/>
    <hyperlink ref="B24" location="Question_B3" display="B3" xr:uid="{00000000-0004-0000-0300-00000B000000}"/>
    <hyperlink ref="B26" location="Question_B5" display="B5" xr:uid="{00000000-0004-0000-0300-00000C000000}"/>
    <hyperlink ref="B22" location="Question_B1" display="B1" xr:uid="{00000000-0004-0000-0300-00000D000000}"/>
    <hyperlink ref="B27" location="Question_B4" display="B4" xr:uid="{00000000-0004-0000-0300-00000E000000}"/>
    <hyperlink ref="B25" location="Question_B5" display="B5" xr:uid="{00000000-0004-0000-0300-00000F000000}"/>
    <hyperlink ref="B23" location="Question_B3" display="B3" xr:uid="{00000000-0004-0000-0300-000010000000}"/>
  </hyperlinks>
  <pageMargins left="0.70866141732283472" right="0.70866141732283472" top="0.78740157480314965" bottom="0.78740157480314965" header="0.31496062992125984" footer="0.31496062992125984"/>
  <pageSetup paperSize="9" scale="76" fitToHeight="2" orientation="landscape" r:id="rId1"/>
  <headerFooter>
    <oddFooter>&amp;L&amp;"Arial,Fett"SNB confidential&amp;C&amp;D&amp;Rpage &amp;P</oddFooter>
  </headerFooter>
  <rowBreaks count="2" manualBreakCount="2">
    <brk id="39" min="1" max="9" man="1"/>
    <brk id="5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L76"/>
  <sheetViews>
    <sheetView showGridLines="0" showRowColHeaders="0" zoomScale="80" zoomScaleNormal="80" workbookViewId="0">
      <pane xSplit="5" ySplit="17" topLeftCell="F18" activePane="bottomRight" state="frozen"/>
      <selection activeCell="A3" sqref="A3:C3"/>
      <selection pane="topRight" activeCell="A3" sqref="A3:C3"/>
      <selection pane="bottomLeft" activeCell="A3" sqref="A3:C3"/>
      <selection pane="bottomRight" activeCell="F19" sqref="F19"/>
    </sheetView>
  </sheetViews>
  <sheetFormatPr baseColWidth="10" defaultColWidth="9.1796875" defaultRowHeight="12.5" x14ac:dyDescent="0.25"/>
  <cols>
    <col min="1" max="1" width="4.7265625" style="47" customWidth="1"/>
    <col min="2" max="2" width="10.453125" style="4" customWidth="1"/>
    <col min="3" max="3" width="50.453125" style="4" customWidth="1"/>
    <col min="4" max="4" width="7.81640625" style="4" customWidth="1"/>
    <col min="5" max="5" width="4.7265625" style="4" customWidth="1"/>
    <col min="6" max="7" width="38.7265625" style="47" customWidth="1"/>
    <col min="8" max="8" width="4.7265625" style="47" customWidth="1"/>
    <col min="9" max="9" width="5" style="4" customWidth="1"/>
    <col min="10" max="10" width="16.7265625" style="4" hidden="1" customWidth="1"/>
    <col min="11" max="11" width="10.7265625" style="4" bestFit="1" customWidth="1"/>
    <col min="12" max="12" width="19.7265625" style="4" customWidth="1"/>
    <col min="13" max="13" width="15.54296875" style="4" customWidth="1"/>
    <col min="14" max="16384" width="9.1796875" style="4"/>
  </cols>
  <sheetData>
    <row r="1" spans="2:12" ht="21" customHeight="1" x14ac:dyDescent="0.4">
      <c r="F1" s="615" t="s">
        <v>433</v>
      </c>
      <c r="G1" s="324"/>
      <c r="K1" s="14" t="s">
        <v>574</v>
      </c>
      <c r="L1" s="147" t="s">
        <v>394</v>
      </c>
    </row>
    <row r="2" spans="2:12" ht="21" customHeight="1" x14ac:dyDescent="0.35">
      <c r="F2" s="616" t="s">
        <v>1110</v>
      </c>
      <c r="G2" s="324"/>
      <c r="K2" s="14" t="s">
        <v>1082</v>
      </c>
      <c r="L2" s="147" t="str">
        <f>Start!H3</f>
        <v>XXXXXX</v>
      </c>
    </row>
    <row r="3" spans="2:12" ht="21" customHeight="1" x14ac:dyDescent="0.3">
      <c r="F3" s="570" t="s">
        <v>1142</v>
      </c>
      <c r="G3" s="324"/>
      <c r="K3" s="14" t="s">
        <v>526</v>
      </c>
      <c r="L3" s="148" t="str">
        <f>Start!H4</f>
        <v>DD.MM.YYYY</v>
      </c>
    </row>
    <row r="4" spans="2:12" s="162" customFormat="1" ht="18" customHeight="1" x14ac:dyDescent="0.35">
      <c r="F4" s="19"/>
      <c r="H4" s="14"/>
      <c r="I4" s="189"/>
    </row>
    <row r="5" spans="2:12" s="162" customFormat="1" ht="18" customHeight="1" x14ac:dyDescent="0.35">
      <c r="F5" s="19"/>
      <c r="H5" s="14"/>
      <c r="I5" s="189"/>
    </row>
    <row r="6" spans="2:12" s="162" customFormat="1" ht="18" customHeight="1" x14ac:dyDescent="0.35">
      <c r="F6" s="19"/>
      <c r="H6" s="14"/>
      <c r="I6" s="189"/>
    </row>
    <row r="7" spans="2:12" s="162" customFormat="1" ht="18" customHeight="1" x14ac:dyDescent="0.25">
      <c r="F7" s="239"/>
      <c r="G7" s="239"/>
      <c r="H7" s="14"/>
      <c r="I7" s="189"/>
    </row>
    <row r="8" spans="2:12" s="162" customFormat="1" ht="18" customHeight="1" x14ac:dyDescent="0.3">
      <c r="B8" s="235"/>
      <c r="F8" s="239"/>
      <c r="G8" s="239"/>
      <c r="H8" s="14"/>
      <c r="I8" s="189"/>
    </row>
    <row r="9" spans="2:12" ht="18" customHeight="1" x14ac:dyDescent="0.3">
      <c r="B9" s="180"/>
      <c r="F9" s="239"/>
      <c r="G9" s="239"/>
    </row>
    <row r="10" spans="2:12" ht="18" hidden="1" customHeight="1" x14ac:dyDescent="0.3">
      <c r="B10" s="180"/>
    </row>
    <row r="11" spans="2:12" ht="18" hidden="1" customHeight="1" x14ac:dyDescent="0.25">
      <c r="B11" s="236"/>
      <c r="C11" s="150"/>
      <c r="D11" s="15"/>
      <c r="E11" s="15"/>
      <c r="F11" s="254" t="s">
        <v>361</v>
      </c>
    </row>
    <row r="12" spans="2:12" s="47" customFormat="1" ht="18" hidden="1" customHeight="1" x14ac:dyDescent="0.25">
      <c r="B12" s="237"/>
      <c r="C12" s="150"/>
      <c r="D12" s="15"/>
      <c r="E12" s="287"/>
      <c r="F12" s="622"/>
      <c r="G12" s="622"/>
      <c r="H12" s="287"/>
      <c r="I12" s="287"/>
    </row>
    <row r="13" spans="2:12" ht="18" hidden="1" customHeight="1" x14ac:dyDescent="0.25">
      <c r="B13" s="324"/>
      <c r="C13" s="324"/>
      <c r="D13" s="15"/>
      <c r="E13" s="287"/>
      <c r="F13" s="622"/>
      <c r="G13" s="622"/>
      <c r="H13" s="287"/>
      <c r="I13" s="287"/>
    </row>
    <row r="14" spans="2:12" ht="12.75" hidden="1" customHeight="1" x14ac:dyDescent="0.25">
      <c r="B14" s="655"/>
      <c r="C14" s="655"/>
      <c r="D14" s="15"/>
      <c r="E14" s="310"/>
      <c r="F14" s="635"/>
      <c r="G14" s="634"/>
      <c r="H14" s="310"/>
    </row>
    <row r="15" spans="2:12" s="47" customFormat="1" ht="41.25" customHeight="1" x14ac:dyDescent="0.25">
      <c r="B15" s="413"/>
      <c r="C15" s="413"/>
      <c r="D15" s="15"/>
      <c r="E15" s="6"/>
      <c r="F15" s="505" t="s">
        <v>1140</v>
      </c>
      <c r="G15" s="505" t="s">
        <v>1141</v>
      </c>
      <c r="H15" s="6"/>
    </row>
    <row r="16" spans="2:12" ht="13" x14ac:dyDescent="0.25">
      <c r="D16" s="15"/>
      <c r="E16" s="7"/>
      <c r="F16" s="395" t="s">
        <v>408</v>
      </c>
      <c r="G16" s="395">
        <v>4.2</v>
      </c>
      <c r="H16" s="7"/>
    </row>
    <row r="17" spans="1:8" ht="36" customHeight="1" x14ac:dyDescent="0.25">
      <c r="A17" s="287"/>
      <c r="B17" s="287"/>
      <c r="C17" s="287"/>
      <c r="D17" s="287"/>
      <c r="E17" s="8"/>
      <c r="F17" s="56" t="s">
        <v>580</v>
      </c>
      <c r="G17" s="56" t="s">
        <v>581</v>
      </c>
      <c r="H17" s="8"/>
    </row>
    <row r="18" spans="1:8" s="287" customFormat="1" ht="35.15" customHeight="1" x14ac:dyDescent="0.3">
      <c r="B18" s="486" t="s">
        <v>575</v>
      </c>
      <c r="C18" s="486"/>
      <c r="D18" s="403" t="s">
        <v>409</v>
      </c>
      <c r="E18" s="5"/>
      <c r="F18" s="311"/>
      <c r="G18" s="311"/>
      <c r="H18" s="5"/>
    </row>
    <row r="19" spans="1:8" s="287" customFormat="1" ht="22.5" customHeight="1" x14ac:dyDescent="0.3">
      <c r="B19" s="486"/>
      <c r="C19" s="503" t="s">
        <v>576</v>
      </c>
      <c r="D19" s="404"/>
      <c r="E19" s="5">
        <v>1</v>
      </c>
      <c r="F19" s="61"/>
      <c r="G19" s="61"/>
      <c r="H19" s="5">
        <v>1</v>
      </c>
    </row>
    <row r="20" spans="1:8" s="287" customFormat="1" ht="22.5" customHeight="1" x14ac:dyDescent="0.3">
      <c r="B20" s="486"/>
      <c r="C20" s="504" t="s">
        <v>577</v>
      </c>
      <c r="D20" s="404"/>
      <c r="E20" s="5">
        <v>2</v>
      </c>
      <c r="F20" s="10"/>
      <c r="G20" s="10"/>
      <c r="H20" s="5">
        <v>2</v>
      </c>
    </row>
    <row r="21" spans="1:8" s="287" customFormat="1" ht="22.5" customHeight="1" x14ac:dyDescent="0.3">
      <c r="B21" s="89" t="s">
        <v>578</v>
      </c>
      <c r="C21" s="289"/>
      <c r="D21" s="405" t="s">
        <v>410</v>
      </c>
      <c r="E21" s="5">
        <v>3</v>
      </c>
      <c r="F21" s="10"/>
      <c r="G21" s="10"/>
      <c r="H21" s="5">
        <v>3</v>
      </c>
    </row>
    <row r="22" spans="1:8" s="287" customFormat="1" ht="22.5" customHeight="1" x14ac:dyDescent="0.3">
      <c r="B22" s="124" t="s">
        <v>579</v>
      </c>
      <c r="C22" s="290"/>
      <c r="D22" s="405" t="s">
        <v>1251</v>
      </c>
      <c r="E22" s="5">
        <v>4</v>
      </c>
      <c r="F22" s="292"/>
      <c r="G22" s="292"/>
      <c r="H22" s="5">
        <v>4</v>
      </c>
    </row>
    <row r="23" spans="1:8" s="287" customFormat="1" ht="6" customHeight="1" x14ac:dyDescent="0.25">
      <c r="B23" s="16"/>
      <c r="C23" s="291"/>
      <c r="D23" s="16"/>
      <c r="E23" s="16"/>
      <c r="F23" s="16"/>
      <c r="G23" s="16"/>
      <c r="H23" s="16"/>
    </row>
    <row r="24" spans="1:8" s="287" customFormat="1" ht="22.5" customHeight="1" x14ac:dyDescent="0.25">
      <c r="B24" s="153" t="str">
        <f>"Version: "&amp;C73</f>
        <v>Version: 1.01.E0</v>
      </c>
      <c r="C24" s="136"/>
      <c r="H24" s="312" t="s">
        <v>275</v>
      </c>
    </row>
    <row r="25" spans="1:8" s="287" customFormat="1" ht="2.15" customHeight="1" x14ac:dyDescent="0.25"/>
    <row r="26" spans="1:8" s="287" customFormat="1" ht="16" customHeight="1" x14ac:dyDescent="0.25"/>
    <row r="27" spans="1:8" s="287" customFormat="1" ht="16" customHeight="1" x14ac:dyDescent="0.25"/>
    <row r="28" spans="1:8" s="287" customFormat="1" ht="16" customHeight="1" x14ac:dyDescent="0.25">
      <c r="C28" s="136"/>
    </row>
    <row r="29" spans="1:8" s="287" customFormat="1" ht="16" customHeight="1" x14ac:dyDescent="0.25">
      <c r="C29" s="136"/>
    </row>
    <row r="30" spans="1:8" s="287" customFormat="1" ht="16" customHeight="1" x14ac:dyDescent="0.25"/>
    <row r="31" spans="1:8" s="287" customFormat="1" ht="16" customHeight="1" x14ac:dyDescent="0.25">
      <c r="C31" s="136"/>
    </row>
    <row r="32" spans="1:8" s="287" customFormat="1" ht="16" customHeight="1" x14ac:dyDescent="0.25"/>
    <row r="33" spans="3:8" s="287" customFormat="1" ht="35.25" hidden="1" customHeight="1" thickTop="1" x14ac:dyDescent="0.25"/>
    <row r="34" spans="3:8" s="287" customFormat="1" ht="31.5" hidden="1" customHeight="1" x14ac:dyDescent="0.25"/>
    <row r="35" spans="3:8" s="287" customFormat="1" ht="31.5" hidden="1" customHeight="1" x14ac:dyDescent="0.25"/>
    <row r="36" spans="3:8" s="287" customFormat="1" ht="31.5" hidden="1" customHeight="1" x14ac:dyDescent="0.25"/>
    <row r="37" spans="3:8" s="287" customFormat="1" ht="27" hidden="1" customHeight="1" x14ac:dyDescent="0.25"/>
    <row r="38" spans="3:8" s="287" customFormat="1" ht="6" customHeight="1" x14ac:dyDescent="0.25"/>
    <row r="39" spans="3:8" s="287" customFormat="1" ht="19.5" customHeight="1" x14ac:dyDescent="0.25"/>
    <row r="41" spans="3:8" hidden="1" x14ac:dyDescent="0.25">
      <c r="F41" s="65" t="e">
        <f>#REF!</f>
        <v>#REF!</v>
      </c>
      <c r="G41" s="65" t="e">
        <f>#REF!</f>
        <v>#REF!</v>
      </c>
    </row>
    <row r="42" spans="3:8" s="47" customFormat="1" hidden="1" x14ac:dyDescent="0.25">
      <c r="F42" s="65" t="e">
        <f>#REF!</f>
        <v>#REF!</v>
      </c>
      <c r="G42" s="65" t="e">
        <f>#REF!</f>
        <v>#REF!</v>
      </c>
    </row>
    <row r="43" spans="3:8" hidden="1" x14ac:dyDescent="0.25">
      <c r="F43" s="11"/>
    </row>
    <row r="44" spans="3:8" hidden="1" x14ac:dyDescent="0.25">
      <c r="H44" s="14"/>
    </row>
    <row r="45" spans="3:8" hidden="1" x14ac:dyDescent="0.25"/>
    <row r="46" spans="3:8" hidden="1" x14ac:dyDescent="0.25"/>
    <row r="48" spans="3:8" ht="13" x14ac:dyDescent="0.3">
      <c r="C48" s="122" t="s">
        <v>485</v>
      </c>
      <c r="D48" s="47"/>
    </row>
    <row r="49" spans="1:7" ht="13" x14ac:dyDescent="0.25">
      <c r="C49" s="89" t="s">
        <v>486</v>
      </c>
      <c r="D49" s="89"/>
      <c r="E49" s="123"/>
      <c r="F49" s="120" t="str">
        <f>IF(MIN(F22)&lt;0,"ERROR","")</f>
        <v/>
      </c>
      <c r="G49" s="158" t="str">
        <f>IF(MIN(G22)&lt;0,"ERROR","")</f>
        <v/>
      </c>
    </row>
    <row r="50" spans="1:7" s="207" customFormat="1" ht="13" x14ac:dyDescent="0.25">
      <c r="C50" s="89" t="s">
        <v>488</v>
      </c>
      <c r="D50" s="124"/>
      <c r="E50" s="134"/>
      <c r="F50" s="158" t="str">
        <f>IF(OR(MIN(F19:F21)&lt;-100000,MAX(F19:F21)&gt;100000),"Warning","")</f>
        <v/>
      </c>
      <c r="G50" s="158" t="str">
        <f>IF(OR(MIN(G19:G21)&lt;-100000,MAX(G19:G21)&gt;100000),"Warning","")</f>
        <v/>
      </c>
    </row>
    <row r="51" spans="1:7" s="207" customFormat="1" ht="13" x14ac:dyDescent="0.25">
      <c r="C51" s="89" t="s">
        <v>582</v>
      </c>
      <c r="D51" s="124"/>
      <c r="E51" s="134"/>
      <c r="F51" s="158" t="str">
        <f>IF(MAX(F22)&gt;100000,"Warning","")</f>
        <v/>
      </c>
      <c r="G51" s="158" t="str">
        <f>IF(MAX(G22)&gt;100000,"Warning","")</f>
        <v/>
      </c>
    </row>
    <row r="52" spans="1:7" s="207" customFormat="1" x14ac:dyDescent="0.25"/>
    <row r="53" spans="1:7" s="207" customFormat="1" x14ac:dyDescent="0.25">
      <c r="C53" s="136"/>
      <c r="D53" s="136"/>
      <c r="E53" s="136"/>
    </row>
    <row r="54" spans="1:7" s="207" customFormat="1" x14ac:dyDescent="0.25">
      <c r="C54" s="136"/>
      <c r="D54" s="136"/>
      <c r="E54" s="136"/>
    </row>
    <row r="61" spans="1:7" x14ac:dyDescent="0.25">
      <c r="A61" s="234"/>
    </row>
    <row r="62" spans="1:7" hidden="1" x14ac:dyDescent="0.25">
      <c r="C62" s="4" t="s">
        <v>359</v>
      </c>
      <c r="D62" s="4">
        <f>SUM(F62:G62)</f>
        <v>0</v>
      </c>
      <c r="F62" s="229">
        <f>COUNTA(F19:F22)</f>
        <v>0</v>
      </c>
      <c r="G62" s="229">
        <f>COUNTA(G19:G22)</f>
        <v>0</v>
      </c>
    </row>
    <row r="63" spans="1:7" hidden="1" x14ac:dyDescent="0.25">
      <c r="F63" s="252"/>
    </row>
    <row r="70" spans="2:3" x14ac:dyDescent="0.25">
      <c r="B70" s="191" t="s">
        <v>1</v>
      </c>
      <c r="C70" s="192" t="str">
        <f>L2</f>
        <v>XXXXXX</v>
      </c>
    </row>
    <row r="71" spans="2:3" x14ac:dyDescent="0.25">
      <c r="B71" s="84"/>
      <c r="C71" s="193" t="str">
        <f>L1</f>
        <v>INP05</v>
      </c>
    </row>
    <row r="72" spans="2:3" x14ac:dyDescent="0.25">
      <c r="B72" s="84"/>
      <c r="C72" s="194" t="str">
        <f>L3</f>
        <v>DD.MM.YYYY</v>
      </c>
    </row>
    <row r="73" spans="2:3" x14ac:dyDescent="0.25">
      <c r="B73" s="84"/>
      <c r="C73" s="195" t="s">
        <v>1081</v>
      </c>
    </row>
    <row r="74" spans="2:3" x14ac:dyDescent="0.25">
      <c r="B74" s="84"/>
      <c r="C74" s="193" t="str">
        <f>F17</f>
        <v>Col. 01</v>
      </c>
    </row>
    <row r="75" spans="2:3" ht="13" x14ac:dyDescent="0.3">
      <c r="B75" s="84"/>
      <c r="C75" s="196">
        <f>COUNTIF(F49:G49,"ERROR")</f>
        <v>0</v>
      </c>
    </row>
    <row r="76" spans="2:3" ht="13" x14ac:dyDescent="0.3">
      <c r="B76" s="160"/>
      <c r="C76" s="509">
        <f>COUNTIF(F49:G51,"Warning")</f>
        <v>0</v>
      </c>
    </row>
  </sheetData>
  <sheetProtection sheet="1" autoFilter="0"/>
  <hyperlinks>
    <hyperlink ref="F16" location="Note_4.1" display="4.1" xr:uid="{00000000-0004-0000-0400-000000000000}"/>
    <hyperlink ref="G16" location="Note_4.2" display="Note_4.2" xr:uid="{00000000-0004-0000-0400-000001000000}"/>
    <hyperlink ref="D18" location="Note_4.3" display="4.3" xr:uid="{00000000-0004-0000-0400-000002000000}"/>
    <hyperlink ref="D21" location="Note_4.4" display="4.4" xr:uid="{00000000-0004-0000-0400-000003000000}"/>
    <hyperlink ref="D22" location="Note_4.7" display="4.7" xr:uid="{00000000-0004-0000-0400-000004000000}"/>
  </hyperlinks>
  <pageMargins left="0.59055118110236227" right="0.59055118110236227" top="0.59055118110236227" bottom="0.59055118110236227" header="0.31496062992125984" footer="0.31496062992125984"/>
  <pageSetup paperSize="9" scale="69" orientation="landscape" r:id="rId1"/>
  <headerFooter>
    <oddFooter>&amp;L&amp;"Arial,Fett"SNB confidential&amp;C&amp;D&amp;Rpage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Q96"/>
  <sheetViews>
    <sheetView showGridLines="0" showRowColHeaders="0" zoomScale="80" zoomScaleNormal="80" workbookViewId="0">
      <pane ySplit="17" topLeftCell="A18" activePane="bottomLeft" state="frozen"/>
      <selection activeCell="A3" sqref="A3:C3"/>
      <selection pane="bottomLeft" activeCell="C18" sqref="C18"/>
    </sheetView>
  </sheetViews>
  <sheetFormatPr baseColWidth="10" defaultColWidth="9.1796875" defaultRowHeight="12.5" x14ac:dyDescent="0.25"/>
  <cols>
    <col min="1" max="1" width="4.7265625" style="163" customWidth="1"/>
    <col min="2" max="2" width="4.7265625" style="287" customWidth="1"/>
    <col min="3" max="3" width="35.7265625" style="163" customWidth="1"/>
    <col min="4" max="4" width="27.7265625" style="163" customWidth="1"/>
    <col min="5" max="7" width="21.7265625" style="163" customWidth="1"/>
    <col min="8" max="8" width="21.7265625" style="288" customWidth="1"/>
    <col min="9" max="9" width="21.7265625" style="163" customWidth="1"/>
    <col min="10" max="10" width="4.7265625" style="163" customWidth="1"/>
    <col min="11" max="11" width="19.7265625" style="163" customWidth="1"/>
    <col min="12" max="12" width="16.7265625" style="163" hidden="1" customWidth="1"/>
    <col min="13" max="15" width="0" style="163" hidden="1" customWidth="1"/>
    <col min="16" max="16" width="15.7265625" style="163" customWidth="1"/>
    <col min="17" max="17" width="24.81640625" style="163" customWidth="1"/>
    <col min="18" max="16384" width="9.1796875" style="163"/>
  </cols>
  <sheetData>
    <row r="1" spans="1:11" ht="21" customHeight="1" x14ac:dyDescent="0.4">
      <c r="D1" s="615" t="s">
        <v>433</v>
      </c>
      <c r="E1" s="152"/>
      <c r="J1" s="14" t="s">
        <v>574</v>
      </c>
      <c r="K1" s="165" t="s">
        <v>395</v>
      </c>
    </row>
    <row r="2" spans="1:11" ht="21" customHeight="1" x14ac:dyDescent="0.35">
      <c r="D2" s="612" t="s">
        <v>1111</v>
      </c>
      <c r="E2" s="2"/>
      <c r="J2" s="14" t="s">
        <v>1082</v>
      </c>
      <c r="K2" s="165" t="str">
        <f>Start!H3</f>
        <v>XXXXXX</v>
      </c>
    </row>
    <row r="3" spans="1:11" ht="21" customHeight="1" x14ac:dyDescent="0.35">
      <c r="D3" s="613" t="s">
        <v>1143</v>
      </c>
      <c r="E3" s="19"/>
      <c r="J3" s="14" t="s">
        <v>526</v>
      </c>
      <c r="K3" s="164" t="str">
        <f>Start!H4</f>
        <v>DD.MM.YYYY</v>
      </c>
    </row>
    <row r="4" spans="1:11" ht="18" customHeight="1" x14ac:dyDescent="0.35">
      <c r="D4" s="329"/>
      <c r="E4" s="19"/>
      <c r="J4" s="14"/>
      <c r="K4" s="189"/>
    </row>
    <row r="5" spans="1:11" ht="18" customHeight="1" x14ac:dyDescent="0.35">
      <c r="D5" s="911" t="s">
        <v>1222</v>
      </c>
      <c r="E5" s="911"/>
      <c r="F5" s="911"/>
      <c r="G5" s="911"/>
      <c r="H5" s="911"/>
      <c r="J5" s="14"/>
      <c r="K5" s="189"/>
    </row>
    <row r="6" spans="1:11" ht="18" customHeight="1" x14ac:dyDescent="0.35">
      <c r="D6" s="19"/>
      <c r="E6" s="19"/>
      <c r="J6" s="14"/>
      <c r="K6" s="189"/>
    </row>
    <row r="7" spans="1:11" ht="30" customHeight="1" x14ac:dyDescent="0.25">
      <c r="D7" s="912" t="s">
        <v>1223</v>
      </c>
      <c r="E7" s="912"/>
      <c r="F7" s="912"/>
      <c r="G7" s="912"/>
      <c r="H7" s="912"/>
      <c r="J7" s="14"/>
      <c r="K7" s="189"/>
    </row>
    <row r="8" spans="1:11" ht="18" customHeight="1" x14ac:dyDescent="0.25">
      <c r="C8" s="236"/>
      <c r="D8" s="239"/>
      <c r="E8" s="239"/>
      <c r="F8" s="239"/>
      <c r="J8" s="14"/>
      <c r="K8" s="189"/>
    </row>
    <row r="9" spans="1:11" ht="18" customHeight="1" x14ac:dyDescent="0.3">
      <c r="C9" s="235"/>
      <c r="D9" s="656"/>
      <c r="E9" s="239"/>
      <c r="F9" s="239"/>
      <c r="G9" s="239"/>
    </row>
    <row r="10" spans="1:11" ht="18" hidden="1" customHeight="1" x14ac:dyDescent="0.25">
      <c r="C10" s="236"/>
      <c r="D10" s="239"/>
      <c r="E10" s="239"/>
      <c r="F10" s="239"/>
      <c r="G10" s="239"/>
    </row>
    <row r="11" spans="1:11" ht="18" hidden="1" customHeight="1" x14ac:dyDescent="0.25">
      <c r="C11" s="237"/>
      <c r="D11" s="657"/>
      <c r="E11" s="658"/>
      <c r="F11" s="658"/>
      <c r="G11" s="658"/>
      <c r="H11" s="254"/>
    </row>
    <row r="12" spans="1:11" ht="18" hidden="1" customHeight="1" x14ac:dyDescent="0.25">
      <c r="C12" s="136"/>
      <c r="D12" s="658"/>
      <c r="E12" s="658"/>
      <c r="F12" s="658"/>
      <c r="G12" s="658"/>
      <c r="I12" s="622"/>
      <c r="J12" s="287"/>
    </row>
    <row r="13" spans="1:11" ht="18" hidden="1" customHeight="1" x14ac:dyDescent="0.25">
      <c r="C13" s="287"/>
      <c r="D13" s="658"/>
      <c r="E13" s="658"/>
      <c r="F13" s="658"/>
      <c r="G13" s="658"/>
      <c r="I13" s="622"/>
      <c r="J13" s="287"/>
    </row>
    <row r="14" spans="1:11" ht="18" hidden="1" customHeight="1" x14ac:dyDescent="0.25">
      <c r="C14" s="287"/>
      <c r="D14" s="287"/>
      <c r="E14" s="287"/>
      <c r="F14" s="287"/>
      <c r="G14" s="287"/>
      <c r="I14" s="287"/>
      <c r="J14" s="287"/>
    </row>
    <row r="15" spans="1:11" ht="41.25" customHeight="1" x14ac:dyDescent="0.25">
      <c r="A15" s="324"/>
      <c r="B15" s="6"/>
      <c r="C15" s="660" t="s">
        <v>1144</v>
      </c>
      <c r="D15" s="660" t="s">
        <v>583</v>
      </c>
      <c r="E15" s="660" t="s">
        <v>584</v>
      </c>
      <c r="F15" s="660" t="s">
        <v>585</v>
      </c>
      <c r="G15" s="660" t="s">
        <v>586</v>
      </c>
      <c r="H15" s="907" t="s">
        <v>1145</v>
      </c>
      <c r="I15" s="908"/>
      <c r="J15" s="6"/>
    </row>
    <row r="16" spans="1:11" ht="13" x14ac:dyDescent="0.3">
      <c r="B16" s="7"/>
      <c r="C16" s="909" t="s">
        <v>270</v>
      </c>
      <c r="D16" s="910"/>
      <c r="E16" s="294" t="s">
        <v>411</v>
      </c>
      <c r="F16" s="294" t="s">
        <v>412</v>
      </c>
      <c r="G16" s="294" t="s">
        <v>413</v>
      </c>
      <c r="H16" s="294"/>
      <c r="I16" s="395"/>
      <c r="J16" s="7"/>
    </row>
    <row r="17" spans="1:17" ht="36" customHeight="1" x14ac:dyDescent="0.25">
      <c r="A17" s="287"/>
      <c r="B17" s="8"/>
      <c r="C17" s="400" t="s">
        <v>580</v>
      </c>
      <c r="D17" s="56" t="s">
        <v>581</v>
      </c>
      <c r="E17" s="56" t="s">
        <v>587</v>
      </c>
      <c r="F17" s="56" t="s">
        <v>588</v>
      </c>
      <c r="G17" s="56" t="s">
        <v>589</v>
      </c>
      <c r="H17" s="506" t="s">
        <v>590</v>
      </c>
      <c r="I17" s="507" t="s">
        <v>591</v>
      </c>
      <c r="J17" s="8"/>
      <c r="P17" s="448" t="s">
        <v>592</v>
      </c>
      <c r="Q17" s="508" t="s">
        <v>593</v>
      </c>
    </row>
    <row r="18" spans="1:17" ht="35.15" customHeight="1" thickBot="1" x14ac:dyDescent="0.3">
      <c r="A18" s="287"/>
      <c r="B18" s="5">
        <v>1</v>
      </c>
      <c r="C18" s="295"/>
      <c r="D18" s="295"/>
      <c r="E18" s="10"/>
      <c r="F18" s="457"/>
      <c r="G18" s="297"/>
      <c r="H18" s="306"/>
      <c r="I18" s="55" t="str">
        <f>IF(H18="","",LOOKUP(H18,TRUEFALSE_Value,$H$85:$H$86))</f>
        <v/>
      </c>
      <c r="J18" s="5">
        <v>1</v>
      </c>
      <c r="K18" s="287"/>
      <c r="L18" s="287"/>
      <c r="M18" s="287"/>
      <c r="N18" s="268">
        <f>COUNTA(C18:H18)</f>
        <v>0</v>
      </c>
      <c r="O18" s="268"/>
      <c r="P18" s="158" t="str">
        <f t="shared" ref="P18:P57" si="0">IF(COUNTA(C18:H18)=0,"",IF(AND(COUNTA(C18:H18)&gt;0,COUNTA(C18:H18)&lt;6),"Warning","OK"))</f>
        <v/>
      </c>
      <c r="Q18" s="158" t="str">
        <f t="shared" ref="Q18:Q57" si="1">IF(G18="","",IF(OR(G18&lt;0.1,G18&gt;1),"Warning",""))</f>
        <v/>
      </c>
    </row>
    <row r="19" spans="1:17" s="299" customFormat="1" ht="35.15" customHeight="1" thickTop="1" thickBot="1" x14ac:dyDescent="0.3">
      <c r="B19" s="5">
        <v>2</v>
      </c>
      <c r="C19" s="295"/>
      <c r="D19" s="295"/>
      <c r="E19" s="10"/>
      <c r="F19" s="457"/>
      <c r="G19" s="297"/>
      <c r="H19" s="306"/>
      <c r="I19" s="55" t="str">
        <f t="shared" ref="I19:I57" si="2">IF(H19="","",LOOKUP(H19,TRUEFALSE_Value,$H$85:$H$86))</f>
        <v/>
      </c>
      <c r="J19" s="5">
        <v>2</v>
      </c>
      <c r="N19" s="357">
        <f t="shared" ref="N19:N57" si="3">COUNTA(C19:H19)</f>
        <v>0</v>
      </c>
      <c r="P19" s="158" t="str">
        <f t="shared" si="0"/>
        <v/>
      </c>
      <c r="Q19" s="158" t="str">
        <f t="shared" si="1"/>
        <v/>
      </c>
    </row>
    <row r="20" spans="1:17" s="299" customFormat="1" ht="35.15" customHeight="1" thickTop="1" thickBot="1" x14ac:dyDescent="0.3">
      <c r="B20" s="5">
        <v>3</v>
      </c>
      <c r="C20" s="295"/>
      <c r="D20" s="295"/>
      <c r="E20" s="10"/>
      <c r="F20" s="457"/>
      <c r="G20" s="297"/>
      <c r="H20" s="306"/>
      <c r="I20" s="55" t="str">
        <f t="shared" si="2"/>
        <v/>
      </c>
      <c r="J20" s="5">
        <v>3</v>
      </c>
      <c r="N20" s="357">
        <f t="shared" si="3"/>
        <v>0</v>
      </c>
      <c r="P20" s="158" t="str">
        <f t="shared" si="0"/>
        <v/>
      </c>
      <c r="Q20" s="158" t="str">
        <f t="shared" si="1"/>
        <v/>
      </c>
    </row>
    <row r="21" spans="1:17" s="299" customFormat="1" ht="35.15" customHeight="1" thickTop="1" thickBot="1" x14ac:dyDescent="0.3">
      <c r="B21" s="5">
        <v>4</v>
      </c>
      <c r="C21" s="295"/>
      <c r="D21" s="295"/>
      <c r="E21" s="10"/>
      <c r="F21" s="457"/>
      <c r="G21" s="297"/>
      <c r="H21" s="306"/>
      <c r="I21" s="55" t="str">
        <f t="shared" si="2"/>
        <v/>
      </c>
      <c r="J21" s="5">
        <v>4</v>
      </c>
      <c r="N21" s="357">
        <f t="shared" si="3"/>
        <v>0</v>
      </c>
      <c r="P21" s="158" t="str">
        <f t="shared" si="0"/>
        <v/>
      </c>
      <c r="Q21" s="158" t="str">
        <f t="shared" si="1"/>
        <v/>
      </c>
    </row>
    <row r="22" spans="1:17" s="299" customFormat="1" ht="35.15" customHeight="1" thickTop="1" thickBot="1" x14ac:dyDescent="0.3">
      <c r="B22" s="5">
        <v>5</v>
      </c>
      <c r="C22" s="295"/>
      <c r="D22" s="295"/>
      <c r="E22" s="10"/>
      <c r="F22" s="457"/>
      <c r="G22" s="297"/>
      <c r="H22" s="306"/>
      <c r="I22" s="55" t="str">
        <f t="shared" si="2"/>
        <v/>
      </c>
      <c r="J22" s="5">
        <v>5</v>
      </c>
      <c r="N22" s="357">
        <f t="shared" si="3"/>
        <v>0</v>
      </c>
      <c r="P22" s="158" t="str">
        <f t="shared" si="0"/>
        <v/>
      </c>
      <c r="Q22" s="158" t="str">
        <f t="shared" si="1"/>
        <v/>
      </c>
    </row>
    <row r="23" spans="1:17" s="299" customFormat="1" ht="35.15" customHeight="1" thickTop="1" thickBot="1" x14ac:dyDescent="0.3">
      <c r="B23" s="5">
        <v>6</v>
      </c>
      <c r="C23" s="295"/>
      <c r="D23" s="295"/>
      <c r="E23" s="10"/>
      <c r="F23" s="457"/>
      <c r="G23" s="297"/>
      <c r="H23" s="306"/>
      <c r="I23" s="55" t="str">
        <f t="shared" si="2"/>
        <v/>
      </c>
      <c r="J23" s="5">
        <v>6</v>
      </c>
      <c r="N23" s="357">
        <f t="shared" si="3"/>
        <v>0</v>
      </c>
      <c r="P23" s="158" t="str">
        <f t="shared" si="0"/>
        <v/>
      </c>
      <c r="Q23" s="158" t="str">
        <f t="shared" si="1"/>
        <v/>
      </c>
    </row>
    <row r="24" spans="1:17" s="299" customFormat="1" ht="35.15" customHeight="1" thickTop="1" thickBot="1" x14ac:dyDescent="0.3">
      <c r="B24" s="5">
        <v>7</v>
      </c>
      <c r="C24" s="295"/>
      <c r="D24" s="295"/>
      <c r="E24" s="10"/>
      <c r="F24" s="457"/>
      <c r="G24" s="297"/>
      <c r="H24" s="306"/>
      <c r="I24" s="55" t="str">
        <f t="shared" si="2"/>
        <v/>
      </c>
      <c r="J24" s="5">
        <v>7</v>
      </c>
      <c r="N24" s="357">
        <f t="shared" si="3"/>
        <v>0</v>
      </c>
      <c r="P24" s="158" t="str">
        <f t="shared" si="0"/>
        <v/>
      </c>
      <c r="Q24" s="158" t="str">
        <f t="shared" si="1"/>
        <v/>
      </c>
    </row>
    <row r="25" spans="1:17" s="299" customFormat="1" ht="35.15" customHeight="1" thickTop="1" thickBot="1" x14ac:dyDescent="0.3">
      <c r="B25" s="5">
        <v>8</v>
      </c>
      <c r="C25" s="295"/>
      <c r="D25" s="295"/>
      <c r="E25" s="10"/>
      <c r="F25" s="457"/>
      <c r="G25" s="297"/>
      <c r="H25" s="306"/>
      <c r="I25" s="55" t="str">
        <f t="shared" si="2"/>
        <v/>
      </c>
      <c r="J25" s="5">
        <v>8</v>
      </c>
      <c r="N25" s="357">
        <f t="shared" si="3"/>
        <v>0</v>
      </c>
      <c r="P25" s="158" t="str">
        <f t="shared" si="0"/>
        <v/>
      </c>
      <c r="Q25" s="158" t="str">
        <f t="shared" si="1"/>
        <v/>
      </c>
    </row>
    <row r="26" spans="1:17" s="299" customFormat="1" ht="35.15" customHeight="1" thickTop="1" thickBot="1" x14ac:dyDescent="0.3">
      <c r="B26" s="5">
        <v>9</v>
      </c>
      <c r="C26" s="295"/>
      <c r="D26" s="295"/>
      <c r="E26" s="10"/>
      <c r="F26" s="457"/>
      <c r="G26" s="297"/>
      <c r="H26" s="306"/>
      <c r="I26" s="55" t="str">
        <f t="shared" si="2"/>
        <v/>
      </c>
      <c r="J26" s="5">
        <v>9</v>
      </c>
      <c r="N26" s="357">
        <f t="shared" si="3"/>
        <v>0</v>
      </c>
      <c r="P26" s="158" t="str">
        <f t="shared" si="0"/>
        <v/>
      </c>
      <c r="Q26" s="158" t="str">
        <f t="shared" si="1"/>
        <v/>
      </c>
    </row>
    <row r="27" spans="1:17" s="299" customFormat="1" ht="35.15" customHeight="1" thickTop="1" thickBot="1" x14ac:dyDescent="0.3">
      <c r="B27" s="5">
        <v>10</v>
      </c>
      <c r="C27" s="295"/>
      <c r="D27" s="295"/>
      <c r="E27" s="10"/>
      <c r="F27" s="457"/>
      <c r="G27" s="297"/>
      <c r="H27" s="306"/>
      <c r="I27" s="55" t="str">
        <f t="shared" si="2"/>
        <v/>
      </c>
      <c r="J27" s="5">
        <v>10</v>
      </c>
      <c r="N27" s="357">
        <f t="shared" si="3"/>
        <v>0</v>
      </c>
      <c r="P27" s="158" t="str">
        <f t="shared" si="0"/>
        <v/>
      </c>
      <c r="Q27" s="158" t="str">
        <f t="shared" si="1"/>
        <v/>
      </c>
    </row>
    <row r="28" spans="1:17" s="299" customFormat="1" ht="35.15" customHeight="1" thickTop="1" thickBot="1" x14ac:dyDescent="0.3">
      <c r="B28" s="5">
        <v>11</v>
      </c>
      <c r="C28" s="295"/>
      <c r="D28" s="295"/>
      <c r="E28" s="10"/>
      <c r="F28" s="457"/>
      <c r="G28" s="297"/>
      <c r="H28" s="306"/>
      <c r="I28" s="55" t="str">
        <f t="shared" si="2"/>
        <v/>
      </c>
      <c r="J28" s="5">
        <v>11</v>
      </c>
      <c r="N28" s="357">
        <f t="shared" si="3"/>
        <v>0</v>
      </c>
      <c r="P28" s="158" t="str">
        <f t="shared" si="0"/>
        <v/>
      </c>
      <c r="Q28" s="158" t="str">
        <f t="shared" si="1"/>
        <v/>
      </c>
    </row>
    <row r="29" spans="1:17" s="299" customFormat="1" ht="35.15" customHeight="1" thickTop="1" thickBot="1" x14ac:dyDescent="0.3">
      <c r="B29" s="5">
        <v>12</v>
      </c>
      <c r="C29" s="295"/>
      <c r="D29" s="295"/>
      <c r="E29" s="10"/>
      <c r="F29" s="457"/>
      <c r="G29" s="297"/>
      <c r="H29" s="306"/>
      <c r="I29" s="55" t="str">
        <f t="shared" si="2"/>
        <v/>
      </c>
      <c r="J29" s="5">
        <v>12</v>
      </c>
      <c r="N29" s="357">
        <f t="shared" si="3"/>
        <v>0</v>
      </c>
      <c r="P29" s="158" t="str">
        <f t="shared" si="0"/>
        <v/>
      </c>
      <c r="Q29" s="158" t="str">
        <f t="shared" si="1"/>
        <v/>
      </c>
    </row>
    <row r="30" spans="1:17" s="299" customFormat="1" ht="35.15" customHeight="1" thickTop="1" thickBot="1" x14ac:dyDescent="0.3">
      <c r="B30" s="5">
        <v>13</v>
      </c>
      <c r="C30" s="295"/>
      <c r="D30" s="295"/>
      <c r="E30" s="10"/>
      <c r="F30" s="457"/>
      <c r="G30" s="297"/>
      <c r="H30" s="306"/>
      <c r="I30" s="55" t="str">
        <f t="shared" si="2"/>
        <v/>
      </c>
      <c r="J30" s="5">
        <v>13</v>
      </c>
      <c r="N30" s="357">
        <f t="shared" si="3"/>
        <v>0</v>
      </c>
      <c r="P30" s="158" t="str">
        <f t="shared" si="0"/>
        <v/>
      </c>
      <c r="Q30" s="158" t="str">
        <f t="shared" si="1"/>
        <v/>
      </c>
    </row>
    <row r="31" spans="1:17" s="299" customFormat="1" ht="35.15" customHeight="1" thickTop="1" thickBot="1" x14ac:dyDescent="0.3">
      <c r="B31" s="5">
        <v>14</v>
      </c>
      <c r="C31" s="295"/>
      <c r="D31" s="295"/>
      <c r="E31" s="10"/>
      <c r="F31" s="457"/>
      <c r="G31" s="297"/>
      <c r="H31" s="306"/>
      <c r="I31" s="55" t="str">
        <f t="shared" si="2"/>
        <v/>
      </c>
      <c r="J31" s="5">
        <v>14</v>
      </c>
      <c r="N31" s="357">
        <f t="shared" si="3"/>
        <v>0</v>
      </c>
      <c r="P31" s="158" t="str">
        <f t="shared" si="0"/>
        <v/>
      </c>
      <c r="Q31" s="158" t="str">
        <f t="shared" si="1"/>
        <v/>
      </c>
    </row>
    <row r="32" spans="1:17" s="299" customFormat="1" ht="35.15" customHeight="1" thickTop="1" thickBot="1" x14ac:dyDescent="0.3">
      <c r="B32" s="5">
        <v>15</v>
      </c>
      <c r="C32" s="295"/>
      <c r="D32" s="295"/>
      <c r="E32" s="10"/>
      <c r="F32" s="457"/>
      <c r="G32" s="297"/>
      <c r="H32" s="306"/>
      <c r="I32" s="55" t="str">
        <f t="shared" si="2"/>
        <v/>
      </c>
      <c r="J32" s="5">
        <v>15</v>
      </c>
      <c r="N32" s="357">
        <f t="shared" si="3"/>
        <v>0</v>
      </c>
      <c r="P32" s="158" t="str">
        <f t="shared" si="0"/>
        <v/>
      </c>
      <c r="Q32" s="158" t="str">
        <f t="shared" si="1"/>
        <v/>
      </c>
    </row>
    <row r="33" spans="2:17" s="299" customFormat="1" ht="35.15" customHeight="1" thickTop="1" thickBot="1" x14ac:dyDescent="0.3">
      <c r="B33" s="5">
        <v>16</v>
      </c>
      <c r="C33" s="295"/>
      <c r="D33" s="295"/>
      <c r="E33" s="10"/>
      <c r="F33" s="457"/>
      <c r="G33" s="297"/>
      <c r="H33" s="306"/>
      <c r="I33" s="55" t="str">
        <f t="shared" si="2"/>
        <v/>
      </c>
      <c r="J33" s="5">
        <v>16</v>
      </c>
      <c r="N33" s="357">
        <f t="shared" si="3"/>
        <v>0</v>
      </c>
      <c r="P33" s="158" t="str">
        <f t="shared" si="0"/>
        <v/>
      </c>
      <c r="Q33" s="158" t="str">
        <f t="shared" si="1"/>
        <v/>
      </c>
    </row>
    <row r="34" spans="2:17" s="299" customFormat="1" ht="35.15" customHeight="1" thickTop="1" thickBot="1" x14ac:dyDescent="0.3">
      <c r="B34" s="5">
        <v>17</v>
      </c>
      <c r="C34" s="295"/>
      <c r="D34" s="295"/>
      <c r="E34" s="10"/>
      <c r="F34" s="457"/>
      <c r="G34" s="297"/>
      <c r="H34" s="306"/>
      <c r="I34" s="55" t="str">
        <f t="shared" si="2"/>
        <v/>
      </c>
      <c r="J34" s="5">
        <v>17</v>
      </c>
      <c r="N34" s="357">
        <f t="shared" si="3"/>
        <v>0</v>
      </c>
      <c r="P34" s="158" t="str">
        <f t="shared" si="0"/>
        <v/>
      </c>
      <c r="Q34" s="158" t="str">
        <f t="shared" si="1"/>
        <v/>
      </c>
    </row>
    <row r="35" spans="2:17" s="299" customFormat="1" ht="35.15" customHeight="1" thickTop="1" thickBot="1" x14ac:dyDescent="0.3">
      <c r="B35" s="5">
        <v>18</v>
      </c>
      <c r="C35" s="295"/>
      <c r="D35" s="295"/>
      <c r="E35" s="10"/>
      <c r="F35" s="457"/>
      <c r="G35" s="297"/>
      <c r="H35" s="306"/>
      <c r="I35" s="55" t="str">
        <f t="shared" si="2"/>
        <v/>
      </c>
      <c r="J35" s="5">
        <v>18</v>
      </c>
      <c r="N35" s="357">
        <f t="shared" si="3"/>
        <v>0</v>
      </c>
      <c r="P35" s="158" t="str">
        <f t="shared" si="0"/>
        <v/>
      </c>
      <c r="Q35" s="158" t="str">
        <f t="shared" si="1"/>
        <v/>
      </c>
    </row>
    <row r="36" spans="2:17" s="299" customFormat="1" ht="35.15" customHeight="1" thickTop="1" thickBot="1" x14ac:dyDescent="0.3">
      <c r="B36" s="5">
        <v>19</v>
      </c>
      <c r="C36" s="295"/>
      <c r="D36" s="295"/>
      <c r="E36" s="10"/>
      <c r="F36" s="457"/>
      <c r="G36" s="297"/>
      <c r="H36" s="306"/>
      <c r="I36" s="55" t="str">
        <f t="shared" si="2"/>
        <v/>
      </c>
      <c r="J36" s="5">
        <v>19</v>
      </c>
      <c r="N36" s="357">
        <f t="shared" si="3"/>
        <v>0</v>
      </c>
      <c r="P36" s="158" t="str">
        <f t="shared" si="0"/>
        <v/>
      </c>
      <c r="Q36" s="158" t="str">
        <f t="shared" si="1"/>
        <v/>
      </c>
    </row>
    <row r="37" spans="2:17" s="299" customFormat="1" ht="35.15" customHeight="1" thickTop="1" thickBot="1" x14ac:dyDescent="0.3">
      <c r="B37" s="5">
        <v>20</v>
      </c>
      <c r="C37" s="295"/>
      <c r="D37" s="295"/>
      <c r="E37" s="10"/>
      <c r="F37" s="457"/>
      <c r="G37" s="297"/>
      <c r="H37" s="306"/>
      <c r="I37" s="55" t="str">
        <f t="shared" si="2"/>
        <v/>
      </c>
      <c r="J37" s="5">
        <v>20</v>
      </c>
      <c r="N37" s="357">
        <f t="shared" si="3"/>
        <v>0</v>
      </c>
      <c r="P37" s="158" t="str">
        <f t="shared" si="0"/>
        <v/>
      </c>
      <c r="Q37" s="158" t="str">
        <f t="shared" si="1"/>
        <v/>
      </c>
    </row>
    <row r="38" spans="2:17" s="299" customFormat="1" ht="35.15" customHeight="1" thickTop="1" thickBot="1" x14ac:dyDescent="0.3">
      <c r="B38" s="5">
        <v>21</v>
      </c>
      <c r="C38" s="295"/>
      <c r="D38" s="295"/>
      <c r="E38" s="10"/>
      <c r="F38" s="457"/>
      <c r="G38" s="297"/>
      <c r="H38" s="306"/>
      <c r="I38" s="55" t="str">
        <f t="shared" si="2"/>
        <v/>
      </c>
      <c r="J38" s="5">
        <v>21</v>
      </c>
      <c r="N38" s="357">
        <f t="shared" si="3"/>
        <v>0</v>
      </c>
      <c r="P38" s="158" t="str">
        <f t="shared" si="0"/>
        <v/>
      </c>
      <c r="Q38" s="158" t="str">
        <f t="shared" si="1"/>
        <v/>
      </c>
    </row>
    <row r="39" spans="2:17" s="299" customFormat="1" ht="35.15" customHeight="1" thickTop="1" thickBot="1" x14ac:dyDescent="0.3">
      <c r="B39" s="5">
        <v>22</v>
      </c>
      <c r="C39" s="295"/>
      <c r="D39" s="295"/>
      <c r="E39" s="10"/>
      <c r="F39" s="457"/>
      <c r="G39" s="297"/>
      <c r="H39" s="306"/>
      <c r="I39" s="55" t="str">
        <f t="shared" si="2"/>
        <v/>
      </c>
      <c r="J39" s="5">
        <v>22</v>
      </c>
      <c r="N39" s="357">
        <f t="shared" si="3"/>
        <v>0</v>
      </c>
      <c r="P39" s="158" t="str">
        <f t="shared" si="0"/>
        <v/>
      </c>
      <c r="Q39" s="158" t="str">
        <f t="shared" si="1"/>
        <v/>
      </c>
    </row>
    <row r="40" spans="2:17" s="299" customFormat="1" ht="35.15" customHeight="1" thickTop="1" thickBot="1" x14ac:dyDescent="0.3">
      <c r="B40" s="5">
        <v>23</v>
      </c>
      <c r="C40" s="295"/>
      <c r="D40" s="295"/>
      <c r="E40" s="10"/>
      <c r="F40" s="457"/>
      <c r="G40" s="297"/>
      <c r="H40" s="306"/>
      <c r="I40" s="55" t="str">
        <f t="shared" si="2"/>
        <v/>
      </c>
      <c r="J40" s="5">
        <v>23</v>
      </c>
      <c r="N40" s="357">
        <f t="shared" si="3"/>
        <v>0</v>
      </c>
      <c r="P40" s="158" t="str">
        <f t="shared" si="0"/>
        <v/>
      </c>
      <c r="Q40" s="158" t="str">
        <f t="shared" si="1"/>
        <v/>
      </c>
    </row>
    <row r="41" spans="2:17" s="299" customFormat="1" ht="35.15" customHeight="1" thickTop="1" thickBot="1" x14ac:dyDescent="0.3">
      <c r="B41" s="5">
        <v>24</v>
      </c>
      <c r="C41" s="295"/>
      <c r="D41" s="295"/>
      <c r="E41" s="10"/>
      <c r="F41" s="457"/>
      <c r="G41" s="297"/>
      <c r="H41" s="306"/>
      <c r="I41" s="55" t="str">
        <f t="shared" si="2"/>
        <v/>
      </c>
      <c r="J41" s="5">
        <v>24</v>
      </c>
      <c r="N41" s="357">
        <f t="shared" si="3"/>
        <v>0</v>
      </c>
      <c r="P41" s="158" t="str">
        <f t="shared" si="0"/>
        <v/>
      </c>
      <c r="Q41" s="158" t="str">
        <f t="shared" si="1"/>
        <v/>
      </c>
    </row>
    <row r="42" spans="2:17" s="299" customFormat="1" ht="35.15" customHeight="1" thickTop="1" thickBot="1" x14ac:dyDescent="0.3">
      <c r="B42" s="5">
        <v>25</v>
      </c>
      <c r="C42" s="295"/>
      <c r="D42" s="295"/>
      <c r="E42" s="10"/>
      <c r="F42" s="457"/>
      <c r="G42" s="297"/>
      <c r="H42" s="306"/>
      <c r="I42" s="55" t="str">
        <f t="shared" si="2"/>
        <v/>
      </c>
      <c r="J42" s="5">
        <v>25</v>
      </c>
      <c r="N42" s="357">
        <f t="shared" si="3"/>
        <v>0</v>
      </c>
      <c r="P42" s="158" t="str">
        <f t="shared" si="0"/>
        <v/>
      </c>
      <c r="Q42" s="158" t="str">
        <f t="shared" si="1"/>
        <v/>
      </c>
    </row>
    <row r="43" spans="2:17" s="299" customFormat="1" ht="35.15" customHeight="1" thickTop="1" thickBot="1" x14ac:dyDescent="0.3">
      <c r="B43" s="5">
        <v>26</v>
      </c>
      <c r="C43" s="295"/>
      <c r="D43" s="295"/>
      <c r="E43" s="10"/>
      <c r="F43" s="457"/>
      <c r="G43" s="297"/>
      <c r="H43" s="306"/>
      <c r="I43" s="55" t="str">
        <f t="shared" si="2"/>
        <v/>
      </c>
      <c r="J43" s="5">
        <v>26</v>
      </c>
      <c r="N43" s="357">
        <f t="shared" si="3"/>
        <v>0</v>
      </c>
      <c r="P43" s="158" t="str">
        <f t="shared" si="0"/>
        <v/>
      </c>
      <c r="Q43" s="158" t="str">
        <f t="shared" si="1"/>
        <v/>
      </c>
    </row>
    <row r="44" spans="2:17" s="299" customFormat="1" ht="35.15" customHeight="1" thickTop="1" thickBot="1" x14ac:dyDescent="0.3">
      <c r="B44" s="5">
        <v>27</v>
      </c>
      <c r="C44" s="295"/>
      <c r="D44" s="295"/>
      <c r="E44" s="10"/>
      <c r="F44" s="457"/>
      <c r="G44" s="297"/>
      <c r="H44" s="306"/>
      <c r="I44" s="55" t="str">
        <f t="shared" si="2"/>
        <v/>
      </c>
      <c r="J44" s="5">
        <v>27</v>
      </c>
      <c r="N44" s="357">
        <f t="shared" si="3"/>
        <v>0</v>
      </c>
      <c r="P44" s="158" t="str">
        <f t="shared" si="0"/>
        <v/>
      </c>
      <c r="Q44" s="158" t="str">
        <f t="shared" si="1"/>
        <v/>
      </c>
    </row>
    <row r="45" spans="2:17" s="299" customFormat="1" ht="35.15" customHeight="1" thickTop="1" thickBot="1" x14ac:dyDescent="0.3">
      <c r="B45" s="5">
        <v>28</v>
      </c>
      <c r="C45" s="295"/>
      <c r="D45" s="295"/>
      <c r="E45" s="10"/>
      <c r="F45" s="457"/>
      <c r="G45" s="297"/>
      <c r="H45" s="306"/>
      <c r="I45" s="55" t="str">
        <f t="shared" si="2"/>
        <v/>
      </c>
      <c r="J45" s="5">
        <v>28</v>
      </c>
      <c r="N45" s="357">
        <f t="shared" si="3"/>
        <v>0</v>
      </c>
      <c r="P45" s="158" t="str">
        <f t="shared" si="0"/>
        <v/>
      </c>
      <c r="Q45" s="158" t="str">
        <f t="shared" si="1"/>
        <v/>
      </c>
    </row>
    <row r="46" spans="2:17" s="299" customFormat="1" ht="35.15" customHeight="1" thickTop="1" thickBot="1" x14ac:dyDescent="0.3">
      <c r="B46" s="5">
        <v>29</v>
      </c>
      <c r="C46" s="295"/>
      <c r="D46" s="295"/>
      <c r="E46" s="10"/>
      <c r="F46" s="457"/>
      <c r="G46" s="297"/>
      <c r="H46" s="306"/>
      <c r="I46" s="55" t="str">
        <f t="shared" si="2"/>
        <v/>
      </c>
      <c r="J46" s="5">
        <v>29</v>
      </c>
      <c r="N46" s="357">
        <f t="shared" si="3"/>
        <v>0</v>
      </c>
      <c r="P46" s="158" t="str">
        <f t="shared" si="0"/>
        <v/>
      </c>
      <c r="Q46" s="158" t="str">
        <f t="shared" si="1"/>
        <v/>
      </c>
    </row>
    <row r="47" spans="2:17" s="299" customFormat="1" ht="35.15" customHeight="1" thickTop="1" thickBot="1" x14ac:dyDescent="0.3">
      <c r="B47" s="5">
        <v>30</v>
      </c>
      <c r="C47" s="295"/>
      <c r="D47" s="295"/>
      <c r="E47" s="10"/>
      <c r="F47" s="457"/>
      <c r="G47" s="297"/>
      <c r="H47" s="306"/>
      <c r="I47" s="55" t="str">
        <f t="shared" si="2"/>
        <v/>
      </c>
      <c r="J47" s="5">
        <v>30</v>
      </c>
      <c r="N47" s="357">
        <f t="shared" si="3"/>
        <v>0</v>
      </c>
      <c r="P47" s="158" t="str">
        <f t="shared" si="0"/>
        <v/>
      </c>
      <c r="Q47" s="158" t="str">
        <f t="shared" si="1"/>
        <v/>
      </c>
    </row>
    <row r="48" spans="2:17" s="299" customFormat="1" ht="35.15" customHeight="1" thickTop="1" thickBot="1" x14ac:dyDescent="0.3">
      <c r="B48" s="5">
        <v>31</v>
      </c>
      <c r="C48" s="295"/>
      <c r="D48" s="295"/>
      <c r="E48" s="10"/>
      <c r="F48" s="457"/>
      <c r="G48" s="297"/>
      <c r="H48" s="306"/>
      <c r="I48" s="55" t="str">
        <f t="shared" si="2"/>
        <v/>
      </c>
      <c r="J48" s="5">
        <v>31</v>
      </c>
      <c r="N48" s="357">
        <f t="shared" si="3"/>
        <v>0</v>
      </c>
      <c r="P48" s="158" t="str">
        <f t="shared" si="0"/>
        <v/>
      </c>
      <c r="Q48" s="158" t="str">
        <f t="shared" si="1"/>
        <v/>
      </c>
    </row>
    <row r="49" spans="1:17" s="299" customFormat="1" ht="35.15" customHeight="1" thickTop="1" thickBot="1" x14ac:dyDescent="0.3">
      <c r="B49" s="5">
        <v>32</v>
      </c>
      <c r="C49" s="295"/>
      <c r="D49" s="295"/>
      <c r="E49" s="10"/>
      <c r="F49" s="457"/>
      <c r="G49" s="297"/>
      <c r="H49" s="306"/>
      <c r="I49" s="55" t="str">
        <f t="shared" si="2"/>
        <v/>
      </c>
      <c r="J49" s="5">
        <v>32</v>
      </c>
      <c r="N49" s="357">
        <f t="shared" si="3"/>
        <v>0</v>
      </c>
      <c r="P49" s="158" t="str">
        <f t="shared" si="0"/>
        <v/>
      </c>
      <c r="Q49" s="158" t="str">
        <f t="shared" si="1"/>
        <v/>
      </c>
    </row>
    <row r="50" spans="1:17" s="299" customFormat="1" ht="35.15" customHeight="1" thickTop="1" thickBot="1" x14ac:dyDescent="0.3">
      <c r="B50" s="5">
        <v>33</v>
      </c>
      <c r="C50" s="295"/>
      <c r="D50" s="295"/>
      <c r="E50" s="10"/>
      <c r="F50" s="457"/>
      <c r="G50" s="297"/>
      <c r="H50" s="306"/>
      <c r="I50" s="55" t="str">
        <f t="shared" si="2"/>
        <v/>
      </c>
      <c r="J50" s="5">
        <v>33</v>
      </c>
      <c r="N50" s="357">
        <f t="shared" si="3"/>
        <v>0</v>
      </c>
      <c r="P50" s="158" t="str">
        <f t="shared" si="0"/>
        <v/>
      </c>
      <c r="Q50" s="158" t="str">
        <f t="shared" si="1"/>
        <v/>
      </c>
    </row>
    <row r="51" spans="1:17" s="299" customFormat="1" ht="35.15" customHeight="1" thickTop="1" thickBot="1" x14ac:dyDescent="0.3">
      <c r="B51" s="5">
        <v>34</v>
      </c>
      <c r="C51" s="295"/>
      <c r="D51" s="295"/>
      <c r="E51" s="10"/>
      <c r="F51" s="457"/>
      <c r="G51" s="297"/>
      <c r="H51" s="306"/>
      <c r="I51" s="55" t="str">
        <f t="shared" si="2"/>
        <v/>
      </c>
      <c r="J51" s="5">
        <v>34</v>
      </c>
      <c r="N51" s="357">
        <f t="shared" si="3"/>
        <v>0</v>
      </c>
      <c r="P51" s="158" t="str">
        <f t="shared" si="0"/>
        <v/>
      </c>
      <c r="Q51" s="158" t="str">
        <f t="shared" si="1"/>
        <v/>
      </c>
    </row>
    <row r="52" spans="1:17" s="299" customFormat="1" ht="35.15" customHeight="1" thickTop="1" thickBot="1" x14ac:dyDescent="0.3">
      <c r="B52" s="5">
        <v>35</v>
      </c>
      <c r="C52" s="295"/>
      <c r="D52" s="295"/>
      <c r="E52" s="10"/>
      <c r="F52" s="457"/>
      <c r="G52" s="297"/>
      <c r="H52" s="306"/>
      <c r="I52" s="55" t="str">
        <f t="shared" si="2"/>
        <v/>
      </c>
      <c r="J52" s="5">
        <v>35</v>
      </c>
      <c r="N52" s="357">
        <f t="shared" si="3"/>
        <v>0</v>
      </c>
      <c r="P52" s="158" t="str">
        <f t="shared" si="0"/>
        <v/>
      </c>
      <c r="Q52" s="158" t="str">
        <f t="shared" si="1"/>
        <v/>
      </c>
    </row>
    <row r="53" spans="1:17" s="299" customFormat="1" ht="35.15" customHeight="1" thickTop="1" thickBot="1" x14ac:dyDescent="0.3">
      <c r="B53" s="5">
        <v>36</v>
      </c>
      <c r="C53" s="295"/>
      <c r="D53" s="295"/>
      <c r="E53" s="10"/>
      <c r="F53" s="457"/>
      <c r="G53" s="297"/>
      <c r="H53" s="306"/>
      <c r="I53" s="55" t="str">
        <f t="shared" si="2"/>
        <v/>
      </c>
      <c r="J53" s="5">
        <v>36</v>
      </c>
      <c r="N53" s="357">
        <f t="shared" si="3"/>
        <v>0</v>
      </c>
      <c r="P53" s="158" t="str">
        <f t="shared" si="0"/>
        <v/>
      </c>
      <c r="Q53" s="158" t="str">
        <f t="shared" si="1"/>
        <v/>
      </c>
    </row>
    <row r="54" spans="1:17" s="299" customFormat="1" ht="35.15" customHeight="1" thickTop="1" thickBot="1" x14ac:dyDescent="0.3">
      <c r="B54" s="5">
        <v>37</v>
      </c>
      <c r="C54" s="295"/>
      <c r="D54" s="295"/>
      <c r="E54" s="10"/>
      <c r="F54" s="457"/>
      <c r="G54" s="297"/>
      <c r="H54" s="306"/>
      <c r="I54" s="55" t="str">
        <f t="shared" si="2"/>
        <v/>
      </c>
      <c r="J54" s="5">
        <v>37</v>
      </c>
      <c r="N54" s="357">
        <f t="shared" si="3"/>
        <v>0</v>
      </c>
      <c r="P54" s="158" t="str">
        <f t="shared" si="0"/>
        <v/>
      </c>
      <c r="Q54" s="158" t="str">
        <f t="shared" si="1"/>
        <v/>
      </c>
    </row>
    <row r="55" spans="1:17" s="299" customFormat="1" ht="35.15" customHeight="1" thickTop="1" thickBot="1" x14ac:dyDescent="0.3">
      <c r="B55" s="5">
        <v>38</v>
      </c>
      <c r="C55" s="295"/>
      <c r="D55" s="295"/>
      <c r="E55" s="10"/>
      <c r="F55" s="457"/>
      <c r="G55" s="297"/>
      <c r="H55" s="306"/>
      <c r="I55" s="55" t="str">
        <f t="shared" si="2"/>
        <v/>
      </c>
      <c r="J55" s="5">
        <v>38</v>
      </c>
      <c r="N55" s="357">
        <f t="shared" si="3"/>
        <v>0</v>
      </c>
      <c r="P55" s="158" t="str">
        <f t="shared" si="0"/>
        <v/>
      </c>
      <c r="Q55" s="158" t="str">
        <f t="shared" si="1"/>
        <v/>
      </c>
    </row>
    <row r="56" spans="1:17" s="299" customFormat="1" ht="35.15" customHeight="1" thickTop="1" thickBot="1" x14ac:dyDescent="0.3">
      <c r="B56" s="5">
        <v>39</v>
      </c>
      <c r="C56" s="295"/>
      <c r="D56" s="295"/>
      <c r="E56" s="10"/>
      <c r="F56" s="457"/>
      <c r="G56" s="297"/>
      <c r="H56" s="306"/>
      <c r="I56" s="55" t="str">
        <f t="shared" si="2"/>
        <v/>
      </c>
      <c r="J56" s="5">
        <v>39</v>
      </c>
      <c r="N56" s="357">
        <f t="shared" si="3"/>
        <v>0</v>
      </c>
      <c r="P56" s="158" t="str">
        <f t="shared" si="0"/>
        <v/>
      </c>
      <c r="Q56" s="158" t="str">
        <f t="shared" si="1"/>
        <v/>
      </c>
    </row>
    <row r="57" spans="1:17" s="299" customFormat="1" ht="35.15" customHeight="1" thickTop="1" thickBot="1" x14ac:dyDescent="0.3">
      <c r="B57" s="5">
        <v>40</v>
      </c>
      <c r="C57" s="295"/>
      <c r="D57" s="295"/>
      <c r="E57" s="10"/>
      <c r="F57" s="457"/>
      <c r="G57" s="297"/>
      <c r="H57" s="306"/>
      <c r="I57" s="55" t="str">
        <f t="shared" si="2"/>
        <v/>
      </c>
      <c r="J57" s="5">
        <v>40</v>
      </c>
      <c r="N57" s="357">
        <f t="shared" si="3"/>
        <v>0</v>
      </c>
      <c r="P57" s="158" t="str">
        <f t="shared" si="0"/>
        <v/>
      </c>
      <c r="Q57" s="158" t="str">
        <f t="shared" si="1"/>
        <v/>
      </c>
    </row>
    <row r="58" spans="1:17" ht="6" customHeight="1" thickTop="1" x14ac:dyDescent="0.25">
      <c r="A58" s="78"/>
      <c r="B58" s="307"/>
      <c r="C58" s="308"/>
      <c r="D58" s="309"/>
      <c r="E58" s="308"/>
      <c r="F58" s="308"/>
      <c r="G58" s="308"/>
      <c r="H58" s="308"/>
      <c r="I58" s="308"/>
      <c r="J58" s="308"/>
      <c r="K58" s="287"/>
      <c r="L58" s="287"/>
      <c r="M58" s="287"/>
      <c r="P58" s="445"/>
    </row>
    <row r="59" spans="1:17" ht="16" customHeight="1" x14ac:dyDescent="0.25">
      <c r="A59" s="78"/>
      <c r="B59" s="78"/>
      <c r="C59" s="175" t="str">
        <f>"Version: "&amp;D93</f>
        <v>Version: 1.00.E0</v>
      </c>
      <c r="D59" s="136"/>
      <c r="E59" s="287"/>
      <c r="F59" s="287"/>
      <c r="G59" s="287"/>
      <c r="I59" s="287"/>
      <c r="J59" s="287" t="s">
        <v>275</v>
      </c>
      <c r="K59" s="287"/>
      <c r="L59" s="287"/>
      <c r="M59" s="287"/>
    </row>
    <row r="60" spans="1:17" ht="16" customHeight="1" x14ac:dyDescent="0.25">
      <c r="A60" s="78"/>
      <c r="B60" s="78"/>
      <c r="C60" s="287"/>
      <c r="D60" s="136"/>
      <c r="E60" s="287"/>
      <c r="F60" s="287"/>
      <c r="G60" s="287"/>
      <c r="I60" s="287"/>
      <c r="J60" s="287"/>
      <c r="K60" s="287"/>
      <c r="L60" s="287"/>
      <c r="M60" s="287"/>
      <c r="N60" s="163">
        <f>SUM(N18:N57)</f>
        <v>0</v>
      </c>
      <c r="O60" s="163" t="s">
        <v>360</v>
      </c>
    </row>
    <row r="62" spans="1:17" hidden="1" x14ac:dyDescent="0.25">
      <c r="G62" s="65" t="e">
        <f>#REF!</f>
        <v>#REF!</v>
      </c>
      <c r="H62" s="65"/>
      <c r="I62" s="65" t="e">
        <f>#REF!</f>
        <v>#REF!</v>
      </c>
    </row>
    <row r="63" spans="1:17" hidden="1" x14ac:dyDescent="0.25">
      <c r="G63" s="65" t="e">
        <f>#REF!</f>
        <v>#REF!</v>
      </c>
      <c r="H63" s="65"/>
      <c r="I63" s="65" t="e">
        <f>#REF!</f>
        <v>#REF!</v>
      </c>
    </row>
    <row r="64" spans="1:17" hidden="1" x14ac:dyDescent="0.25">
      <c r="G64" s="166"/>
      <c r="H64" s="243"/>
    </row>
    <row r="65" spans="2:10" hidden="1" x14ac:dyDescent="0.25">
      <c r="J65" s="14"/>
    </row>
    <row r="66" spans="2:10" hidden="1" x14ac:dyDescent="0.25"/>
    <row r="67" spans="2:10" hidden="1" x14ac:dyDescent="0.25"/>
    <row r="69" spans="2:10" ht="13" x14ac:dyDescent="0.3">
      <c r="C69" s="122" t="s">
        <v>485</v>
      </c>
    </row>
    <row r="70" spans="2:10" s="207" customFormat="1" ht="13" x14ac:dyDescent="0.25">
      <c r="B70" s="287"/>
      <c r="C70" s="89" t="s">
        <v>486</v>
      </c>
      <c r="E70" s="445"/>
      <c r="F70" s="158" t="str">
        <f>IF(MIN(F18:F57)&lt;0,"ERROR","")</f>
        <v/>
      </c>
      <c r="G70" s="158" t="str">
        <f>IF(MIN(G18:G57)&lt;0,"ERROR","")</f>
        <v/>
      </c>
    </row>
    <row r="71" spans="2:10" s="207" customFormat="1" ht="13" x14ac:dyDescent="0.25">
      <c r="B71" s="287"/>
      <c r="C71" s="89" t="s">
        <v>488</v>
      </c>
      <c r="E71" s="158" t="str">
        <f>IF(OR(MIN(E18:E57)&lt;-100000,MAX(E18:E57)&gt;100000),"Warning","")</f>
        <v/>
      </c>
    </row>
    <row r="72" spans="2:10" s="207" customFormat="1" ht="13" x14ac:dyDescent="0.25">
      <c r="B72" s="287"/>
      <c r="C72" s="89" t="s">
        <v>582</v>
      </c>
      <c r="D72" s="136"/>
      <c r="F72" s="158" t="str">
        <f>IF(MAX(F18:F57)&gt;100000,"Warning","")</f>
        <v/>
      </c>
      <c r="H72" s="288"/>
    </row>
    <row r="73" spans="2:10" s="207" customFormat="1" ht="13" hidden="1" x14ac:dyDescent="0.25">
      <c r="B73" s="287"/>
      <c r="C73" s="89"/>
      <c r="G73" s="158"/>
      <c r="H73" s="288"/>
    </row>
    <row r="74" spans="2:10" s="207" customFormat="1" x14ac:dyDescent="0.25">
      <c r="B74" s="287"/>
      <c r="D74" s="136"/>
      <c r="E74" s="136"/>
      <c r="F74" s="136"/>
      <c r="H74" s="288"/>
    </row>
    <row r="75" spans="2:10" s="207" customFormat="1" x14ac:dyDescent="0.25">
      <c r="B75" s="287"/>
      <c r="D75" s="136"/>
      <c r="E75" s="136"/>
      <c r="F75" s="136"/>
      <c r="H75" s="288"/>
    </row>
    <row r="76" spans="2:10" s="207" customFormat="1" x14ac:dyDescent="0.25">
      <c r="B76" s="287"/>
      <c r="H76" s="288"/>
    </row>
    <row r="81" spans="1:9" x14ac:dyDescent="0.25">
      <c r="A81" s="234"/>
      <c r="B81" s="234"/>
    </row>
    <row r="82" spans="1:9" s="204" customFormat="1" hidden="1" x14ac:dyDescent="0.25">
      <c r="B82" s="287"/>
      <c r="G82" s="229"/>
      <c r="H82" s="229"/>
      <c r="I82" s="229"/>
    </row>
    <row r="83" spans="1:9" s="252" customFormat="1" hidden="1" x14ac:dyDescent="0.25">
      <c r="B83" s="287"/>
      <c r="H83" s="288"/>
    </row>
    <row r="84" spans="1:9" hidden="1" x14ac:dyDescent="0.25"/>
    <row r="85" spans="1:9" hidden="1" x14ac:dyDescent="0.25">
      <c r="G85" s="304" t="s">
        <v>1057</v>
      </c>
      <c r="H85" s="281">
        <v>2</v>
      </c>
    </row>
    <row r="86" spans="1:9" hidden="1" x14ac:dyDescent="0.25">
      <c r="G86" s="160" t="s">
        <v>1058</v>
      </c>
      <c r="H86" s="305">
        <v>1</v>
      </c>
    </row>
    <row r="87" spans="1:9" hidden="1" x14ac:dyDescent="0.25"/>
    <row r="90" spans="1:9" x14ac:dyDescent="0.25">
      <c r="C90" s="191" t="s">
        <v>1</v>
      </c>
      <c r="D90" s="192" t="str">
        <f>K2</f>
        <v>XXXXXX</v>
      </c>
    </row>
    <row r="91" spans="1:9" x14ac:dyDescent="0.25">
      <c r="C91" s="84"/>
      <c r="D91" s="193" t="str">
        <f>K1</f>
        <v>INP10</v>
      </c>
    </row>
    <row r="92" spans="1:9" x14ac:dyDescent="0.25">
      <c r="C92" s="84"/>
      <c r="D92" s="194" t="str">
        <f>K3</f>
        <v>DD.MM.YYYY</v>
      </c>
    </row>
    <row r="93" spans="1:9" x14ac:dyDescent="0.25">
      <c r="C93" s="84"/>
      <c r="D93" s="195" t="s">
        <v>1048</v>
      </c>
    </row>
    <row r="94" spans="1:9" x14ac:dyDescent="0.25">
      <c r="C94" s="84"/>
      <c r="D94" s="193" t="str">
        <f>C17</f>
        <v>Col. 01</v>
      </c>
    </row>
    <row r="95" spans="1:9" ht="13" x14ac:dyDescent="0.3">
      <c r="C95" s="84"/>
      <c r="D95" s="196">
        <f>COUNTIF(E70:G74,"ERROR")</f>
        <v>0</v>
      </c>
    </row>
    <row r="96" spans="1:9" ht="13" x14ac:dyDescent="0.3">
      <c r="C96" s="160"/>
      <c r="D96" s="509">
        <f>COUNTIF(E18:Q74,"Warning")</f>
        <v>0</v>
      </c>
    </row>
  </sheetData>
  <sheetProtection sheet="1" objects="1" scenarios="1"/>
  <mergeCells count="4">
    <mergeCell ref="H15:I15"/>
    <mergeCell ref="C16:D16"/>
    <mergeCell ref="D5:H5"/>
    <mergeCell ref="D7:H7"/>
  </mergeCells>
  <dataValidations count="1">
    <dataValidation type="list" allowBlank="1" showInputMessage="1" showErrorMessage="1" sqref="H18:H57" xr:uid="{00000000-0002-0000-0500-000000000000}">
      <formula1>TRUEFALSE_Value</formula1>
    </dataValidation>
  </dataValidations>
  <hyperlinks>
    <hyperlink ref="G16" location="Note_5.3" display="5.3" xr:uid="{00000000-0004-0000-0500-000000000000}"/>
    <hyperlink ref="F16" location="Note_5.2" display="5.2" xr:uid="{00000000-0004-0000-0500-000001000000}"/>
    <hyperlink ref="E16" location="Note_5.1" display="5.1" xr:uid="{00000000-0004-0000-0500-000002000000}"/>
    <hyperlink ref="C16:D16" location="Note_5" display="5." xr:uid="{00000000-0004-0000-0500-000003000000}"/>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1" manualBreakCount="1">
    <brk id="41"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Q66"/>
  <sheetViews>
    <sheetView showGridLines="0" showRowColHeaders="0" zoomScale="80" zoomScaleNormal="80" workbookViewId="0">
      <selection activeCell="C19" sqref="C19"/>
    </sheetView>
  </sheetViews>
  <sheetFormatPr baseColWidth="10" defaultColWidth="9.1796875" defaultRowHeight="12.5" x14ac:dyDescent="0.25"/>
  <cols>
    <col min="1" max="2" width="4.7265625" style="47" customWidth="1"/>
    <col min="3" max="3" width="35.7265625" style="47" customWidth="1"/>
    <col min="4" max="4" width="27.7265625" style="47" customWidth="1"/>
    <col min="5" max="5" width="45.26953125" style="47" customWidth="1"/>
    <col min="6" max="6" width="7.7265625" style="47" customWidth="1"/>
    <col min="7" max="8" width="23.26953125" style="47" customWidth="1"/>
    <col min="9" max="9" width="4.7265625" style="47" customWidth="1"/>
    <col min="10" max="10" width="19.7265625" style="47" customWidth="1"/>
    <col min="11" max="11" width="19.7265625" style="47" hidden="1" customWidth="1"/>
    <col min="12" max="12" width="6.1796875" style="47" hidden="1" customWidth="1"/>
    <col min="13" max="13" width="2.26953125" style="47" hidden="1" customWidth="1"/>
    <col min="14" max="14" width="13" style="47" hidden="1" customWidth="1"/>
    <col min="15" max="17" width="14.7265625" style="47" customWidth="1"/>
    <col min="18" max="16384" width="9.1796875" style="47"/>
  </cols>
  <sheetData>
    <row r="1" spans="1:10" ht="21" customHeight="1" x14ac:dyDescent="0.4">
      <c r="D1" s="615" t="s">
        <v>433</v>
      </c>
      <c r="F1" s="324"/>
      <c r="G1" s="324"/>
      <c r="H1" s="299"/>
      <c r="I1" s="14" t="s">
        <v>574</v>
      </c>
      <c r="J1" s="300" t="s">
        <v>396</v>
      </c>
    </row>
    <row r="2" spans="1:10" ht="21" customHeight="1" x14ac:dyDescent="0.35">
      <c r="D2" s="616" t="s">
        <v>1112</v>
      </c>
      <c r="F2" s="324"/>
      <c r="G2" s="324"/>
      <c r="H2" s="299"/>
      <c r="I2" s="14" t="s">
        <v>1082</v>
      </c>
      <c r="J2" s="300" t="str">
        <f>Start!H3</f>
        <v>XXXXXX</v>
      </c>
    </row>
    <row r="3" spans="1:10" ht="21" customHeight="1" x14ac:dyDescent="0.3">
      <c r="D3" s="570" t="s">
        <v>1142</v>
      </c>
      <c r="F3" s="324"/>
      <c r="G3" s="324"/>
      <c r="H3" s="299"/>
      <c r="I3" s="14" t="s">
        <v>526</v>
      </c>
      <c r="J3" s="164" t="str">
        <f>Start!H4</f>
        <v>DD.MM.YYYY</v>
      </c>
    </row>
    <row r="4" spans="1:10" s="162" customFormat="1" ht="15.5" x14ac:dyDescent="0.35">
      <c r="E4" s="324"/>
      <c r="F4" s="329"/>
      <c r="G4" s="324"/>
      <c r="H4" s="299"/>
    </row>
    <row r="5" spans="1:10" s="162" customFormat="1" ht="18" customHeight="1" x14ac:dyDescent="0.25">
      <c r="D5" s="913" t="s">
        <v>1224</v>
      </c>
      <c r="E5" s="913"/>
      <c r="F5" s="913"/>
      <c r="G5" s="913"/>
      <c r="H5" s="913"/>
    </row>
    <row r="6" spans="1:10" s="162" customFormat="1" ht="18" customHeight="1" x14ac:dyDescent="0.35">
      <c r="E6" s="313"/>
      <c r="F6" s="314"/>
      <c r="G6" s="314"/>
      <c r="H6" s="314"/>
    </row>
    <row r="7" spans="1:10" s="162" customFormat="1" ht="18" customHeight="1" x14ac:dyDescent="0.35">
      <c r="D7" s="180" t="s">
        <v>1146</v>
      </c>
      <c r="E7" s="313"/>
      <c r="F7" s="314"/>
      <c r="G7" s="314"/>
      <c r="H7" s="314"/>
    </row>
    <row r="8" spans="1:10" s="162" customFormat="1" ht="18" customHeight="1" x14ac:dyDescent="0.35">
      <c r="E8" s="313"/>
      <c r="F8" s="314"/>
      <c r="G8" s="314"/>
      <c r="H8" s="314"/>
    </row>
    <row r="9" spans="1:10" ht="18" customHeight="1" x14ac:dyDescent="0.35">
      <c r="E9" s="313"/>
      <c r="F9" s="314"/>
      <c r="G9" s="314"/>
      <c r="H9" s="314"/>
    </row>
    <row r="10" spans="1:10" ht="18" customHeight="1" x14ac:dyDescent="0.35">
      <c r="B10" s="235"/>
      <c r="D10" s="299"/>
      <c r="E10" s="313"/>
      <c r="F10" s="314"/>
      <c r="G10" s="314"/>
      <c r="H10" s="314"/>
    </row>
    <row r="11" spans="1:10" s="163" customFormat="1" ht="18" hidden="1" customHeight="1" x14ac:dyDescent="0.25">
      <c r="B11" s="236"/>
      <c r="D11" s="659"/>
      <c r="E11" s="314"/>
      <c r="F11" s="314"/>
      <c r="G11" s="314"/>
      <c r="H11" s="298"/>
      <c r="I11" s="299"/>
    </row>
    <row r="12" spans="1:10" s="569" customFormat="1" ht="18" hidden="1" customHeight="1" x14ac:dyDescent="0.3">
      <c r="B12" s="237"/>
      <c r="D12" s="614"/>
      <c r="E12" s="568"/>
      <c r="F12" s="568"/>
      <c r="G12" s="568"/>
      <c r="H12" s="568"/>
    </row>
    <row r="13" spans="1:10" s="163" customFormat="1" ht="18" hidden="1" customHeight="1" x14ac:dyDescent="0.25">
      <c r="B13" s="237"/>
      <c r="C13" s="1"/>
      <c r="D13" s="15"/>
      <c r="E13" s="298"/>
      <c r="F13" s="298"/>
      <c r="G13" s="298"/>
      <c r="H13" s="298"/>
      <c r="I13" s="299"/>
    </row>
    <row r="14" spans="1:10" s="287" customFormat="1" ht="18" hidden="1" customHeight="1" x14ac:dyDescent="0.25">
      <c r="B14" s="237"/>
      <c r="D14" s="15"/>
      <c r="I14" s="299"/>
    </row>
    <row r="15" spans="1:10" s="163" customFormat="1" ht="30" customHeight="1" x14ac:dyDescent="0.25">
      <c r="B15" s="916"/>
      <c r="C15" s="914" t="s">
        <v>594</v>
      </c>
      <c r="D15" s="919" t="s">
        <v>583</v>
      </c>
      <c r="E15" s="718" t="s">
        <v>595</v>
      </c>
      <c r="F15" s="720"/>
      <c r="G15" s="718" t="s">
        <v>596</v>
      </c>
      <c r="H15" s="720"/>
      <c r="I15" s="392"/>
    </row>
    <row r="16" spans="1:10" s="163" customFormat="1" ht="57" customHeight="1" x14ac:dyDescent="0.25">
      <c r="A16" s="287"/>
      <c r="B16" s="917"/>
      <c r="C16" s="915"/>
      <c r="D16" s="920"/>
      <c r="E16" s="661" t="s">
        <v>597</v>
      </c>
      <c r="F16" s="661" t="s">
        <v>525</v>
      </c>
      <c r="G16" s="660" t="s">
        <v>598</v>
      </c>
      <c r="H16" s="660" t="s">
        <v>599</v>
      </c>
      <c r="I16" s="393"/>
    </row>
    <row r="17" spans="1:17" s="163" customFormat="1" ht="13" x14ac:dyDescent="0.25">
      <c r="A17" s="287"/>
      <c r="B17" s="917"/>
      <c r="C17" s="395" t="s">
        <v>350</v>
      </c>
      <c r="D17" s="293"/>
      <c r="E17" s="921" t="s">
        <v>351</v>
      </c>
      <c r="F17" s="922"/>
      <c r="G17" s="395"/>
      <c r="H17" s="395"/>
      <c r="I17" s="393"/>
    </row>
    <row r="18" spans="1:17" ht="42" customHeight="1" x14ac:dyDescent="0.25">
      <c r="A18" s="287"/>
      <c r="B18" s="918"/>
      <c r="C18" s="3" t="s">
        <v>580</v>
      </c>
      <c r="D18" s="3" t="s">
        <v>581</v>
      </c>
      <c r="E18" s="310"/>
      <c r="F18" s="3" t="s">
        <v>587</v>
      </c>
      <c r="G18" s="3" t="s">
        <v>588</v>
      </c>
      <c r="H18" s="3" t="s">
        <v>589</v>
      </c>
      <c r="I18" s="394"/>
      <c r="O18" s="448" t="s">
        <v>592</v>
      </c>
      <c r="P18" s="508" t="s">
        <v>601</v>
      </c>
      <c r="Q18" s="508" t="s">
        <v>1059</v>
      </c>
    </row>
    <row r="19" spans="1:17" s="287" customFormat="1" ht="35.15" customHeight="1" thickBot="1" x14ac:dyDescent="0.3">
      <c r="B19" s="5">
        <v>1</v>
      </c>
      <c r="C19" s="450"/>
      <c r="D19" s="450"/>
      <c r="E19" s="456"/>
      <c r="F19" s="547" t="str">
        <f t="shared" ref="F19:F28" si="0">IF(E19="","",VLOOKUP(E19,CNTR_Table,2,FALSE))</f>
        <v/>
      </c>
      <c r="G19" s="297"/>
      <c r="H19" s="297"/>
      <c r="I19" s="5">
        <v>1</v>
      </c>
      <c r="M19" s="287">
        <f t="shared" ref="M19:M28" si="1">COUNTA(C19:E19,G19:H19)</f>
        <v>0</v>
      </c>
      <c r="O19" s="158" t="str">
        <f t="shared" ref="O19:O28" si="2">IF(COUNTA(C19:E19,G19:H19)=0,"",IF(AND(COUNTA(C19:E19,G19:H19)&gt;0,COUNTA(C19:E19,G19:H19)&lt;5),"Warning","OK"))</f>
        <v/>
      </c>
      <c r="P19" s="158" t="str">
        <f t="shared" ref="P19:P28" si="3">IF(G19="","",IF(G19&gt;1,"Warning",""))</f>
        <v/>
      </c>
      <c r="Q19" s="158" t="str">
        <f t="shared" ref="Q19:Q28" si="4">IF(H19="","",IF(H19&gt;1,"Warning",""))</f>
        <v/>
      </c>
    </row>
    <row r="20" spans="1:17" s="299" customFormat="1" ht="35.15" customHeight="1" thickTop="1" thickBot="1" x14ac:dyDescent="0.3">
      <c r="B20" s="5">
        <v>2</v>
      </c>
      <c r="C20" s="450"/>
      <c r="D20" s="450"/>
      <c r="E20" s="456"/>
      <c r="F20" s="547" t="str">
        <f t="shared" si="0"/>
        <v/>
      </c>
      <c r="G20" s="297"/>
      <c r="H20" s="297"/>
      <c r="I20" s="5">
        <v>2</v>
      </c>
      <c r="M20" s="357">
        <f>COUNTA(C20:E20,G20:H20)</f>
        <v>0</v>
      </c>
      <c r="O20" s="158" t="str">
        <f t="shared" si="2"/>
        <v/>
      </c>
      <c r="P20" s="158" t="str">
        <f t="shared" si="3"/>
        <v/>
      </c>
      <c r="Q20" s="158" t="str">
        <f t="shared" si="4"/>
        <v/>
      </c>
    </row>
    <row r="21" spans="1:17" s="299" customFormat="1" ht="35.15" customHeight="1" thickTop="1" thickBot="1" x14ac:dyDescent="0.3">
      <c r="B21" s="5">
        <v>3</v>
      </c>
      <c r="C21" s="450"/>
      <c r="D21" s="450"/>
      <c r="E21" s="456"/>
      <c r="F21" s="547" t="str">
        <f t="shared" si="0"/>
        <v/>
      </c>
      <c r="G21" s="297"/>
      <c r="H21" s="297"/>
      <c r="I21" s="5">
        <v>3</v>
      </c>
      <c r="M21" s="357">
        <f t="shared" si="1"/>
        <v>0</v>
      </c>
      <c r="O21" s="158" t="str">
        <f t="shared" si="2"/>
        <v/>
      </c>
      <c r="P21" s="158" t="str">
        <f t="shared" si="3"/>
        <v/>
      </c>
      <c r="Q21" s="158" t="str">
        <f t="shared" si="4"/>
        <v/>
      </c>
    </row>
    <row r="22" spans="1:17" s="299" customFormat="1" ht="35.15" customHeight="1" thickTop="1" thickBot="1" x14ac:dyDescent="0.3">
      <c r="B22" s="5">
        <v>4</v>
      </c>
      <c r="C22" s="450"/>
      <c r="D22" s="450"/>
      <c r="E22" s="456"/>
      <c r="F22" s="547" t="str">
        <f t="shared" si="0"/>
        <v/>
      </c>
      <c r="G22" s="297"/>
      <c r="H22" s="297"/>
      <c r="I22" s="5">
        <v>4</v>
      </c>
      <c r="M22" s="357">
        <f t="shared" si="1"/>
        <v>0</v>
      </c>
      <c r="O22" s="158" t="str">
        <f t="shared" si="2"/>
        <v/>
      </c>
      <c r="P22" s="158" t="str">
        <f t="shared" si="3"/>
        <v/>
      </c>
      <c r="Q22" s="158" t="str">
        <f t="shared" si="4"/>
        <v/>
      </c>
    </row>
    <row r="23" spans="1:17" s="299" customFormat="1" ht="35.15" customHeight="1" thickTop="1" thickBot="1" x14ac:dyDescent="0.3">
      <c r="B23" s="5">
        <v>5</v>
      </c>
      <c r="C23" s="450"/>
      <c r="D23" s="450"/>
      <c r="E23" s="456"/>
      <c r="F23" s="547" t="str">
        <f t="shared" si="0"/>
        <v/>
      </c>
      <c r="G23" s="297"/>
      <c r="H23" s="297"/>
      <c r="I23" s="5">
        <v>5</v>
      </c>
      <c r="M23" s="357">
        <f t="shared" si="1"/>
        <v>0</v>
      </c>
      <c r="O23" s="158" t="str">
        <f t="shared" si="2"/>
        <v/>
      </c>
      <c r="P23" s="158" t="str">
        <f t="shared" si="3"/>
        <v/>
      </c>
      <c r="Q23" s="158" t="str">
        <f t="shared" si="4"/>
        <v/>
      </c>
    </row>
    <row r="24" spans="1:17" s="299" customFormat="1" ht="35.15" customHeight="1" thickTop="1" thickBot="1" x14ac:dyDescent="0.3">
      <c r="B24" s="5">
        <v>6</v>
      </c>
      <c r="C24" s="450"/>
      <c r="D24" s="450"/>
      <c r="E24" s="456"/>
      <c r="F24" s="547" t="str">
        <f t="shared" si="0"/>
        <v/>
      </c>
      <c r="G24" s="297"/>
      <c r="H24" s="297"/>
      <c r="I24" s="5">
        <v>6</v>
      </c>
      <c r="M24" s="357">
        <f t="shared" si="1"/>
        <v>0</v>
      </c>
      <c r="O24" s="158" t="str">
        <f t="shared" si="2"/>
        <v/>
      </c>
      <c r="P24" s="158" t="str">
        <f t="shared" si="3"/>
        <v/>
      </c>
      <c r="Q24" s="158" t="str">
        <f t="shared" si="4"/>
        <v/>
      </c>
    </row>
    <row r="25" spans="1:17" s="299" customFormat="1" ht="35.15" customHeight="1" thickTop="1" thickBot="1" x14ac:dyDescent="0.3">
      <c r="B25" s="5">
        <v>7</v>
      </c>
      <c r="C25" s="450"/>
      <c r="D25" s="450"/>
      <c r="E25" s="456"/>
      <c r="F25" s="547" t="str">
        <f t="shared" si="0"/>
        <v/>
      </c>
      <c r="G25" s="297"/>
      <c r="H25" s="297"/>
      <c r="I25" s="5">
        <v>7</v>
      </c>
      <c r="M25" s="357">
        <f t="shared" si="1"/>
        <v>0</v>
      </c>
      <c r="O25" s="158" t="str">
        <f t="shared" si="2"/>
        <v/>
      </c>
      <c r="P25" s="158" t="str">
        <f t="shared" si="3"/>
        <v/>
      </c>
      <c r="Q25" s="158" t="str">
        <f t="shared" si="4"/>
        <v/>
      </c>
    </row>
    <row r="26" spans="1:17" s="299" customFormat="1" ht="35.15" customHeight="1" thickTop="1" thickBot="1" x14ac:dyDescent="0.3">
      <c r="B26" s="5">
        <v>8</v>
      </c>
      <c r="C26" s="450"/>
      <c r="D26" s="450"/>
      <c r="E26" s="456"/>
      <c r="F26" s="547" t="str">
        <f t="shared" si="0"/>
        <v/>
      </c>
      <c r="G26" s="297"/>
      <c r="H26" s="297"/>
      <c r="I26" s="5">
        <v>8</v>
      </c>
      <c r="M26" s="357">
        <f t="shared" si="1"/>
        <v>0</v>
      </c>
      <c r="O26" s="158" t="str">
        <f t="shared" si="2"/>
        <v/>
      </c>
      <c r="P26" s="158" t="str">
        <f t="shared" si="3"/>
        <v/>
      </c>
      <c r="Q26" s="158" t="str">
        <f t="shared" si="4"/>
        <v/>
      </c>
    </row>
    <row r="27" spans="1:17" s="299" customFormat="1" ht="35.15" customHeight="1" thickTop="1" thickBot="1" x14ac:dyDescent="0.3">
      <c r="B27" s="5">
        <v>9</v>
      </c>
      <c r="C27" s="450"/>
      <c r="D27" s="450"/>
      <c r="E27" s="456"/>
      <c r="F27" s="547" t="str">
        <f t="shared" si="0"/>
        <v/>
      </c>
      <c r="G27" s="297"/>
      <c r="H27" s="297"/>
      <c r="I27" s="5">
        <v>9</v>
      </c>
      <c r="M27" s="357">
        <f t="shared" si="1"/>
        <v>0</v>
      </c>
      <c r="O27" s="158" t="str">
        <f t="shared" si="2"/>
        <v/>
      </c>
      <c r="P27" s="158" t="str">
        <f t="shared" si="3"/>
        <v/>
      </c>
      <c r="Q27" s="158" t="str">
        <f t="shared" si="4"/>
        <v/>
      </c>
    </row>
    <row r="28" spans="1:17" s="299" customFormat="1" ht="35.15" customHeight="1" thickTop="1" thickBot="1" x14ac:dyDescent="0.3">
      <c r="B28" s="5">
        <v>10</v>
      </c>
      <c r="C28" s="450"/>
      <c r="D28" s="450"/>
      <c r="E28" s="456"/>
      <c r="F28" s="547" t="str">
        <f t="shared" si="0"/>
        <v/>
      </c>
      <c r="G28" s="297"/>
      <c r="H28" s="297"/>
      <c r="I28" s="5">
        <v>10</v>
      </c>
      <c r="M28" s="357">
        <f t="shared" si="1"/>
        <v>0</v>
      </c>
      <c r="O28" s="158" t="str">
        <f t="shared" si="2"/>
        <v/>
      </c>
      <c r="P28" s="158" t="str">
        <f t="shared" si="3"/>
        <v/>
      </c>
      <c r="Q28" s="158" t="str">
        <f t="shared" si="4"/>
        <v/>
      </c>
    </row>
    <row r="29" spans="1:17" s="287" customFormat="1" ht="6" customHeight="1" thickTop="1" x14ac:dyDescent="0.25">
      <c r="B29" s="308"/>
      <c r="C29" s="308"/>
      <c r="D29" s="308"/>
      <c r="E29" s="308"/>
      <c r="F29" s="308"/>
      <c r="G29" s="308"/>
      <c r="H29" s="308"/>
      <c r="I29" s="308"/>
      <c r="M29" s="357"/>
    </row>
    <row r="30" spans="1:17" s="287" customFormat="1" ht="16" customHeight="1" x14ac:dyDescent="0.25">
      <c r="C30" s="153" t="str">
        <f>"Version: "&amp;C63</f>
        <v>Version: 1.01.E0</v>
      </c>
      <c r="I30" s="287" t="s">
        <v>275</v>
      </c>
    </row>
    <row r="31" spans="1:17" s="287" customFormat="1" ht="16" customHeight="1" x14ac:dyDescent="0.25">
      <c r="C31" s="454" t="s">
        <v>600</v>
      </c>
      <c r="D31" s="453"/>
      <c r="E31" s="453"/>
      <c r="F31" s="453"/>
      <c r="G31" s="451">
        <f>SUM(G19:G28)</f>
        <v>0</v>
      </c>
      <c r="H31" s="451">
        <f>SUM(H19:H28)</f>
        <v>0</v>
      </c>
      <c r="M31" s="287">
        <f>SUM(M19:M28)</f>
        <v>0</v>
      </c>
      <c r="N31" s="287" t="s">
        <v>360</v>
      </c>
    </row>
    <row r="32" spans="1:17" s="287" customFormat="1" ht="16" customHeight="1" x14ac:dyDescent="0.25"/>
    <row r="33" spans="3:9" s="287" customFormat="1" ht="16" customHeight="1" x14ac:dyDescent="0.25">
      <c r="C33" s="136"/>
    </row>
    <row r="34" spans="3:9" s="287" customFormat="1" ht="16" customHeight="1" x14ac:dyDescent="0.25"/>
    <row r="36" spans="3:9" hidden="1" x14ac:dyDescent="0.25">
      <c r="E36" s="65"/>
      <c r="F36" s="65"/>
      <c r="G36" s="65"/>
      <c r="H36" s="65"/>
    </row>
    <row r="37" spans="3:9" hidden="1" x14ac:dyDescent="0.25">
      <c r="E37" s="65"/>
      <c r="F37" s="65"/>
      <c r="G37" s="65" t="e">
        <f>#REF!</f>
        <v>#REF!</v>
      </c>
      <c r="H37" s="65"/>
    </row>
    <row r="38" spans="3:9" x14ac:dyDescent="0.25">
      <c r="E38" s="11"/>
    </row>
    <row r="39" spans="3:9" hidden="1" x14ac:dyDescent="0.25">
      <c r="E39" s="11"/>
      <c r="I39" s="14"/>
    </row>
    <row r="40" spans="3:9" hidden="1" x14ac:dyDescent="0.25">
      <c r="E40" s="11"/>
    </row>
    <row r="41" spans="3:9" hidden="1" x14ac:dyDescent="0.25">
      <c r="E41" s="12"/>
    </row>
    <row r="42" spans="3:9" hidden="1" x14ac:dyDescent="0.25">
      <c r="E42" s="13"/>
    </row>
    <row r="43" spans="3:9" ht="13" x14ac:dyDescent="0.3">
      <c r="C43" s="122" t="s">
        <v>485</v>
      </c>
      <c r="E43" s="11"/>
    </row>
    <row r="44" spans="3:9" s="207" customFormat="1" ht="13" x14ac:dyDescent="0.25">
      <c r="C44" s="89" t="s">
        <v>486</v>
      </c>
      <c r="D44" s="299"/>
      <c r="E44" s="299"/>
      <c r="F44" s="299"/>
      <c r="G44" s="158" t="str">
        <f>IF(MIN(G19:G28)&lt;0,"ERROR","")</f>
        <v/>
      </c>
      <c r="H44" s="158" t="str">
        <f>IF(MIN(H19:H28)&lt;0,"ERROR","")</f>
        <v/>
      </c>
    </row>
    <row r="45" spans="3:9" s="207" customFormat="1" ht="13" hidden="1" x14ac:dyDescent="0.25">
      <c r="C45" s="89"/>
      <c r="D45" s="299"/>
      <c r="E45" s="299"/>
      <c r="F45" s="299"/>
      <c r="G45" s="158"/>
      <c r="H45" s="158"/>
    </row>
    <row r="46" spans="3:9" s="207" customFormat="1" ht="13" x14ac:dyDescent="0.25">
      <c r="C46" s="449" t="s">
        <v>602</v>
      </c>
      <c r="D46" s="299"/>
      <c r="G46" s="158" t="str">
        <f>IF(SUM(G19:G28)&gt;1,"ERROR","")</f>
        <v/>
      </c>
      <c r="H46" s="158" t="str">
        <f>IF(SUM(H19:H28)&gt;1,"ERROR","")</f>
        <v/>
      </c>
    </row>
    <row r="47" spans="3:9" s="207" customFormat="1" x14ac:dyDescent="0.25"/>
    <row r="48" spans="3:9" s="207" customFormat="1" x14ac:dyDescent="0.25">
      <c r="C48" s="136"/>
      <c r="D48" s="136"/>
    </row>
    <row r="51" spans="1:8" x14ac:dyDescent="0.25">
      <c r="A51" s="234"/>
    </row>
    <row r="52" spans="1:8" s="204" customFormat="1" x14ac:dyDescent="0.25">
      <c r="E52" s="229"/>
      <c r="F52" s="229"/>
      <c r="G52" s="229"/>
      <c r="H52" s="229"/>
    </row>
    <row r="60" spans="1:8" x14ac:dyDescent="0.25">
      <c r="B60" s="191" t="s">
        <v>1</v>
      </c>
      <c r="C60" s="192" t="str">
        <f>J2</f>
        <v>XXXXXX</v>
      </c>
      <c r="D60" s="242"/>
      <c r="E60" s="242"/>
    </row>
    <row r="61" spans="1:8" x14ac:dyDescent="0.25">
      <c r="B61" s="84"/>
      <c r="C61" s="193" t="str">
        <f>J1</f>
        <v>INP20</v>
      </c>
      <c r="D61" s="242"/>
      <c r="E61" s="242"/>
    </row>
    <row r="62" spans="1:8" x14ac:dyDescent="0.25">
      <c r="B62" s="84"/>
      <c r="C62" s="194" t="str">
        <f>J3</f>
        <v>DD.MM.YYYY</v>
      </c>
    </row>
    <row r="63" spans="1:8" x14ac:dyDescent="0.25">
      <c r="B63" s="84"/>
      <c r="C63" s="195" t="s">
        <v>1081</v>
      </c>
    </row>
    <row r="64" spans="1:8" x14ac:dyDescent="0.25">
      <c r="B64" s="84"/>
      <c r="C64" s="193" t="str">
        <f>C18</f>
        <v>Col. 01</v>
      </c>
    </row>
    <row r="65" spans="2:3" ht="13" x14ac:dyDescent="0.3">
      <c r="B65" s="84"/>
      <c r="C65" s="196">
        <f>COUNTIF(G44:H46,"ERROR")</f>
        <v>0</v>
      </c>
    </row>
    <row r="66" spans="2:3" ht="13" x14ac:dyDescent="0.3">
      <c r="B66" s="160"/>
      <c r="C66" s="509">
        <f>COUNTIF(G19:Q47,"Warning")</f>
        <v>0</v>
      </c>
    </row>
  </sheetData>
  <sheetProtection sheet="1" objects="1" scenarios="1"/>
  <mergeCells count="7">
    <mergeCell ref="D5:H5"/>
    <mergeCell ref="C15:C16"/>
    <mergeCell ref="B15:B18"/>
    <mergeCell ref="D15:D16"/>
    <mergeCell ref="E17:F17"/>
    <mergeCell ref="E15:F15"/>
    <mergeCell ref="G15:H15"/>
  </mergeCells>
  <dataValidations disablePrompts="1" count="1">
    <dataValidation type="list" allowBlank="1" showInputMessage="1" showErrorMessage="1" sqref="E19:E28" xr:uid="{00000000-0002-0000-0600-000000000000}">
      <formula1>CNTR_Name</formula1>
    </dataValidation>
  </dataValidations>
  <hyperlinks>
    <hyperlink ref="E17:F17" location="Note_6.2" display="6.2" xr:uid="{00000000-0004-0000-0600-000000000000}"/>
    <hyperlink ref="C17" location="Note_6.1" display="6.1" xr:uid="{00000000-0004-0000-0600-000001000000}"/>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1:X67"/>
  <sheetViews>
    <sheetView showGridLines="0" showRowColHeaders="0" zoomScale="80" zoomScaleNormal="80" workbookViewId="0">
      <pane ySplit="18" topLeftCell="A19" activePane="bottomLeft" state="frozen"/>
      <selection activeCell="A3" sqref="A3:C3"/>
      <selection pane="bottomLeft" activeCell="C19" sqref="C19"/>
    </sheetView>
  </sheetViews>
  <sheetFormatPr baseColWidth="10" defaultColWidth="9.1796875" defaultRowHeight="12.5" x14ac:dyDescent="0.25"/>
  <cols>
    <col min="1" max="2" width="4.7265625" style="299" customWidth="1"/>
    <col min="3" max="3" width="35.7265625" style="299" customWidth="1"/>
    <col min="4" max="4" width="27.7265625" style="299" customWidth="1"/>
    <col min="5" max="5" width="7.7265625" style="299" customWidth="1"/>
    <col min="6" max="6" width="25.7265625" style="299" customWidth="1"/>
    <col min="7" max="7" width="7.7265625" style="299" customWidth="1"/>
    <col min="8" max="17" width="16.7265625" style="299" customWidth="1"/>
    <col min="18" max="18" width="4.7265625" style="299" customWidth="1"/>
    <col min="19" max="19" width="11.1796875" style="299" customWidth="1"/>
    <col min="20" max="20" width="13" style="299" hidden="1" customWidth="1"/>
    <col min="21" max="21" width="14.54296875" style="299" hidden="1" customWidth="1"/>
    <col min="22" max="22" width="15.7265625" style="299" customWidth="1"/>
    <col min="23" max="23" width="14" style="299" customWidth="1"/>
    <col min="24" max="24" width="13.81640625" style="299" customWidth="1"/>
    <col min="25" max="16384" width="9.1796875" style="299"/>
  </cols>
  <sheetData>
    <row r="1" spans="2:20" ht="21" customHeight="1" x14ac:dyDescent="0.4">
      <c r="D1" s="615" t="s">
        <v>433</v>
      </c>
      <c r="G1" s="486"/>
      <c r="H1" s="486"/>
      <c r="I1" s="486"/>
      <c r="J1" s="486"/>
      <c r="K1" s="486"/>
      <c r="L1" s="486"/>
      <c r="M1" s="486"/>
      <c r="N1" s="486"/>
      <c r="O1" s="54"/>
      <c r="P1" s="14" t="s">
        <v>574</v>
      </c>
      <c r="Q1" s="929" t="s">
        <v>397</v>
      </c>
      <c r="R1" s="929"/>
      <c r="S1" s="772"/>
      <c r="T1" s="772"/>
    </row>
    <row r="2" spans="2:20" ht="21" customHeight="1" x14ac:dyDescent="0.35">
      <c r="D2" s="612" t="s">
        <v>1113</v>
      </c>
      <c r="G2" s="486"/>
      <c r="H2" s="486"/>
      <c r="I2" s="486"/>
      <c r="J2" s="486"/>
      <c r="K2" s="486"/>
      <c r="L2" s="486"/>
      <c r="M2" s="486"/>
      <c r="N2" s="486"/>
      <c r="O2" s="2"/>
      <c r="P2" s="14" t="s">
        <v>1082</v>
      </c>
      <c r="Q2" s="925" t="str">
        <f>Start!H3</f>
        <v>XXXXXX</v>
      </c>
      <c r="R2" s="926"/>
      <c r="S2" s="772"/>
      <c r="T2" s="772"/>
    </row>
    <row r="3" spans="2:20" ht="21" customHeight="1" x14ac:dyDescent="0.35">
      <c r="D3" s="613" t="s">
        <v>1142</v>
      </c>
      <c r="G3" s="486"/>
      <c r="H3" s="486"/>
      <c r="I3" s="486"/>
      <c r="J3" s="486"/>
      <c r="K3" s="486"/>
      <c r="L3" s="486"/>
      <c r="M3" s="486"/>
      <c r="N3" s="486"/>
      <c r="O3" s="19"/>
      <c r="P3" s="14" t="s">
        <v>526</v>
      </c>
      <c r="Q3" s="927" t="str">
        <f>Start!H4</f>
        <v>DD.MM.YYYY</v>
      </c>
      <c r="R3" s="928"/>
      <c r="S3" s="772"/>
      <c r="T3" s="772"/>
    </row>
    <row r="4" spans="2:20" ht="18" customHeight="1" x14ac:dyDescent="0.35">
      <c r="F4" s="19"/>
      <c r="G4" s="486"/>
      <c r="H4" s="486"/>
      <c r="I4" s="486"/>
      <c r="J4" s="486"/>
      <c r="K4" s="486"/>
      <c r="L4" s="486"/>
      <c r="M4" s="486"/>
      <c r="N4" s="486"/>
      <c r="O4" s="19"/>
    </row>
    <row r="5" spans="2:20" ht="18" customHeight="1" x14ac:dyDescent="0.35">
      <c r="D5" s="911" t="s">
        <v>1226</v>
      </c>
      <c r="E5" s="911"/>
      <c r="F5" s="911"/>
      <c r="G5" s="911"/>
      <c r="H5" s="911"/>
      <c r="I5" s="911"/>
      <c r="J5" s="911"/>
      <c r="K5" s="669"/>
      <c r="L5" s="669"/>
      <c r="M5" s="669"/>
      <c r="N5" s="669"/>
      <c r="O5" s="19"/>
    </row>
    <row r="6" spans="2:20" ht="18" customHeight="1" x14ac:dyDescent="0.35">
      <c r="D6" s="911" t="s">
        <v>1225</v>
      </c>
      <c r="E6" s="911"/>
      <c r="F6" s="911"/>
      <c r="G6" s="911"/>
      <c r="H6" s="911"/>
      <c r="I6" s="911"/>
      <c r="J6" s="911"/>
      <c r="K6" s="669"/>
      <c r="L6" s="669"/>
      <c r="M6" s="669"/>
      <c r="N6" s="669"/>
      <c r="O6" s="19"/>
    </row>
    <row r="7" spans="2:20" ht="18" customHeight="1" x14ac:dyDescent="0.35">
      <c r="F7" s="669"/>
      <c r="G7" s="669"/>
      <c r="H7" s="669"/>
      <c r="I7" s="669"/>
      <c r="J7" s="669"/>
      <c r="K7" s="669"/>
      <c r="L7" s="669"/>
      <c r="M7" s="669"/>
      <c r="N7" s="669"/>
      <c r="O7" s="19"/>
    </row>
    <row r="8" spans="2:20" ht="18" customHeight="1" x14ac:dyDescent="0.35">
      <c r="F8" s="314"/>
      <c r="G8" s="314"/>
      <c r="H8" s="314"/>
      <c r="I8" s="314"/>
      <c r="J8" s="314"/>
      <c r="K8" s="314"/>
      <c r="L8" s="314"/>
      <c r="O8" s="19"/>
    </row>
    <row r="9" spans="2:20" ht="18" customHeight="1" x14ac:dyDescent="0.25">
      <c r="F9" s="314"/>
      <c r="G9" s="314"/>
      <c r="H9" s="314"/>
      <c r="I9" s="314"/>
      <c r="J9" s="314"/>
      <c r="K9" s="314"/>
      <c r="L9" s="314"/>
      <c r="O9" s="175"/>
    </row>
    <row r="10" spans="2:20" ht="18" customHeight="1" x14ac:dyDescent="0.3">
      <c r="B10" s="235"/>
      <c r="F10" s="314"/>
      <c r="G10" s="314"/>
      <c r="H10" s="314"/>
      <c r="I10" s="314"/>
      <c r="J10" s="314"/>
      <c r="K10" s="314"/>
      <c r="L10" s="314"/>
    </row>
    <row r="11" spans="2:20" ht="18" hidden="1" customHeight="1" x14ac:dyDescent="0.25">
      <c r="B11" s="236"/>
      <c r="D11" s="15"/>
      <c r="F11" s="314"/>
      <c r="G11" s="314"/>
      <c r="H11" s="314"/>
      <c r="I11" s="314"/>
      <c r="J11" s="314"/>
      <c r="K11" s="314"/>
      <c r="L11" s="314"/>
      <c r="M11" s="298"/>
      <c r="N11" s="298"/>
      <c r="O11" s="298"/>
      <c r="P11" s="298"/>
      <c r="Q11" s="298"/>
    </row>
    <row r="12" spans="2:20" ht="18" hidden="1" customHeight="1" x14ac:dyDescent="0.25">
      <c r="B12" s="237"/>
      <c r="D12" s="15"/>
      <c r="F12" s="298"/>
      <c r="G12" s="298"/>
      <c r="H12" s="298"/>
      <c r="I12" s="298"/>
      <c r="J12" s="298"/>
      <c r="K12" s="298"/>
      <c r="L12" s="298"/>
      <c r="M12" s="298"/>
      <c r="N12" s="298"/>
      <c r="O12" s="298"/>
      <c r="P12" s="298"/>
      <c r="Q12" s="298"/>
    </row>
    <row r="13" spans="2:20" ht="24.75" customHeight="1" x14ac:dyDescent="0.25">
      <c r="B13" s="460"/>
      <c r="C13" s="662" t="s">
        <v>1125</v>
      </c>
      <c r="D13" s="278"/>
      <c r="E13" s="278"/>
      <c r="F13" s="278"/>
      <c r="G13" s="278"/>
      <c r="H13" s="278"/>
      <c r="I13" s="663"/>
      <c r="J13" s="664" t="s">
        <v>1147</v>
      </c>
      <c r="K13" s="447"/>
      <c r="L13" s="447"/>
      <c r="M13" s="446"/>
      <c r="N13" s="446"/>
      <c r="O13" s="446"/>
      <c r="P13" s="446"/>
      <c r="Q13" s="446"/>
      <c r="R13" s="6"/>
    </row>
    <row r="14" spans="2:20" ht="21" customHeight="1" x14ac:dyDescent="0.25">
      <c r="B14" s="461"/>
      <c r="C14" s="665"/>
      <c r="D14" s="665"/>
      <c r="E14" s="665"/>
      <c r="F14" s="665"/>
      <c r="G14" s="665"/>
      <c r="H14" s="665"/>
      <c r="I14" s="666"/>
      <c r="J14" s="934" t="s">
        <v>603</v>
      </c>
      <c r="K14" s="930" t="s">
        <v>604</v>
      </c>
      <c r="L14" s="931"/>
      <c r="M14" s="931"/>
      <c r="N14" s="931"/>
      <c r="O14" s="931"/>
      <c r="P14" s="932"/>
      <c r="Q14" s="933" t="s">
        <v>605</v>
      </c>
      <c r="R14" s="7"/>
    </row>
    <row r="15" spans="2:20" ht="42" customHeight="1" x14ac:dyDescent="0.25">
      <c r="B15" s="917"/>
      <c r="C15" s="936" t="s">
        <v>594</v>
      </c>
      <c r="D15" s="718" t="s">
        <v>606</v>
      </c>
      <c r="E15" s="938"/>
      <c r="F15" s="718" t="s">
        <v>595</v>
      </c>
      <c r="G15" s="720"/>
      <c r="H15" s="718" t="s">
        <v>596</v>
      </c>
      <c r="I15" s="720"/>
      <c r="J15" s="939"/>
      <c r="K15" s="718" t="s">
        <v>607</v>
      </c>
      <c r="L15" s="719"/>
      <c r="M15" s="718" t="s">
        <v>608</v>
      </c>
      <c r="N15" s="720"/>
      <c r="O15" s="914" t="s">
        <v>609</v>
      </c>
      <c r="P15" s="914" t="s">
        <v>610</v>
      </c>
      <c r="Q15" s="934"/>
      <c r="R15" s="393"/>
    </row>
    <row r="16" spans="2:20" ht="85" customHeight="1" x14ac:dyDescent="0.25">
      <c r="B16" s="917"/>
      <c r="C16" s="937"/>
      <c r="D16" s="661" t="s">
        <v>597</v>
      </c>
      <c r="E16" s="677" t="s">
        <v>525</v>
      </c>
      <c r="F16" s="661" t="s">
        <v>597</v>
      </c>
      <c r="G16" s="677" t="s">
        <v>525</v>
      </c>
      <c r="H16" s="505" t="s">
        <v>611</v>
      </c>
      <c r="I16" s="505" t="s">
        <v>612</v>
      </c>
      <c r="J16" s="940"/>
      <c r="K16" s="667" t="s">
        <v>613</v>
      </c>
      <c r="L16" s="667" t="s">
        <v>1129</v>
      </c>
      <c r="M16" s="668" t="s">
        <v>1148</v>
      </c>
      <c r="N16" s="667" t="s">
        <v>614</v>
      </c>
      <c r="O16" s="915"/>
      <c r="P16" s="915"/>
      <c r="Q16" s="935"/>
      <c r="R16" s="393"/>
    </row>
    <row r="17" spans="2:24" ht="13" x14ac:dyDescent="0.25">
      <c r="B17" s="917"/>
      <c r="C17" s="459" t="s">
        <v>282</v>
      </c>
      <c r="D17" s="921"/>
      <c r="E17" s="922"/>
      <c r="F17" s="921"/>
      <c r="G17" s="922"/>
      <c r="H17" s="395"/>
      <c r="I17" s="921"/>
      <c r="J17" s="922"/>
      <c r="K17" s="402" t="s">
        <v>430</v>
      </c>
      <c r="L17" s="401" t="s">
        <v>431</v>
      </c>
      <c r="M17" s="396" t="s">
        <v>352</v>
      </c>
      <c r="N17" s="395" t="s">
        <v>354</v>
      </c>
      <c r="O17" s="389"/>
      <c r="P17" s="396" t="s">
        <v>353</v>
      </c>
      <c r="Q17" s="395"/>
      <c r="R17" s="393"/>
    </row>
    <row r="18" spans="2:24" ht="36" customHeight="1" x14ac:dyDescent="0.25">
      <c r="B18" s="918"/>
      <c r="C18" s="56" t="s">
        <v>580</v>
      </c>
      <c r="D18" s="310"/>
      <c r="E18" s="3" t="s">
        <v>581</v>
      </c>
      <c r="F18" s="310"/>
      <c r="G18" s="3" t="s">
        <v>587</v>
      </c>
      <c r="H18" s="3" t="s">
        <v>588</v>
      </c>
      <c r="I18" s="3" t="s">
        <v>589</v>
      </c>
      <c r="J18" s="3" t="s">
        <v>615</v>
      </c>
      <c r="K18" s="3" t="s">
        <v>616</v>
      </c>
      <c r="L18" s="3" t="s">
        <v>617</v>
      </c>
      <c r="M18" s="3" t="s">
        <v>618</v>
      </c>
      <c r="N18" s="3" t="s">
        <v>619</v>
      </c>
      <c r="O18" s="3" t="s">
        <v>620</v>
      </c>
      <c r="P18" s="3" t="s">
        <v>621</v>
      </c>
      <c r="Q18" s="458" t="s">
        <v>622</v>
      </c>
      <c r="R18" s="394"/>
      <c r="V18" s="448" t="s">
        <v>592</v>
      </c>
      <c r="W18" s="508" t="s">
        <v>601</v>
      </c>
      <c r="X18" s="508" t="s">
        <v>1059</v>
      </c>
    </row>
    <row r="19" spans="2:24" ht="35.15" customHeight="1" thickBot="1" x14ac:dyDescent="0.3">
      <c r="B19" s="5">
        <v>1</v>
      </c>
      <c r="C19" s="295"/>
      <c r="D19" s="456"/>
      <c r="E19" s="566" t="str">
        <f t="shared" ref="E19:G28" si="0">IF(D19="","",VLOOKUP(D19,CNTR_Table,2,FALSE))</f>
        <v/>
      </c>
      <c r="F19" s="456"/>
      <c r="G19" s="547" t="str">
        <f t="shared" si="0"/>
        <v/>
      </c>
      <c r="H19" s="297"/>
      <c r="I19" s="297"/>
      <c r="J19" s="55">
        <f>(IF(ABS('INP05.MELD'!$F$19)&gt;ABS('INP05.MELD'!$G$19),'INP05.MELD'!$F$19,'INP05.MELD'!$G$19))*H19</f>
        <v>0</v>
      </c>
      <c r="K19" s="10"/>
      <c r="L19" s="10"/>
      <c r="M19" s="10"/>
      <c r="N19" s="10"/>
      <c r="O19" s="55">
        <f>IF(ABS('INP05.MELD'!$F$21)&gt;ABS('INP05.MELD'!$G$21),'INP05.MELD'!$F$21,'INP05.MELD'!$G$21)*I19</f>
        <v>0</v>
      </c>
      <c r="P19" s="55">
        <f>Q19-J19-K19-O19+L19+M19+N19</f>
        <v>0</v>
      </c>
      <c r="Q19" s="55">
        <f>(IF(ABS('INP05.MELD'!$F$20)&gt;ABS('INP05.MELD'!$G$20),'INP05.MELD'!$F$20,'INP05.MELD'!$G$20))*I19</f>
        <v>0</v>
      </c>
      <c r="R19" s="5">
        <v>1</v>
      </c>
      <c r="U19" s="229">
        <f>COUNTA(K19:N19,H19:I19,F19,C19:D19)</f>
        <v>0</v>
      </c>
      <c r="V19" s="158" t="str">
        <f t="shared" ref="V19:V28" si="1">IF(COUNTA(C19:D19,F19,H19:I19)=0,"",IF(COUNTA(D19,F19,H19:I19)&lt;4,"Warning","OK"))</f>
        <v/>
      </c>
      <c r="W19" s="158" t="str">
        <f t="shared" ref="W19:W28" si="2">IF(H19="","",IF(H19&gt;1,"Warning",""))</f>
        <v/>
      </c>
      <c r="X19" s="158" t="str">
        <f t="shared" ref="X19:X28" si="3">IF(I19="","",IF(I19&gt;1,"Warning",""))</f>
        <v/>
      </c>
    </row>
    <row r="20" spans="2:24" ht="35.15" customHeight="1" thickTop="1" thickBot="1" x14ac:dyDescent="0.3">
      <c r="B20" s="5">
        <v>2</v>
      </c>
      <c r="C20" s="295"/>
      <c r="D20" s="456"/>
      <c r="E20" s="566" t="str">
        <f t="shared" si="0"/>
        <v/>
      </c>
      <c r="F20" s="456"/>
      <c r="G20" s="547" t="str">
        <f t="shared" si="0"/>
        <v/>
      </c>
      <c r="H20" s="297"/>
      <c r="I20" s="297"/>
      <c r="J20" s="55">
        <f>(IF(ABS('INP05.MELD'!$F$19)&gt;ABS('INP05.MELD'!$G$19),'INP05.MELD'!$F$19,'INP05.MELD'!$G$19))*H20</f>
        <v>0</v>
      </c>
      <c r="K20" s="10"/>
      <c r="L20" s="10"/>
      <c r="M20" s="10"/>
      <c r="N20" s="10"/>
      <c r="O20" s="55">
        <f>IF(ABS('INP05.MELD'!$F$21)&gt;ABS('INP05.MELD'!$G$21),'INP05.MELD'!$F$21,'INP05.MELD'!$G$21)*I20</f>
        <v>0</v>
      </c>
      <c r="P20" s="55">
        <f t="shared" ref="P20:P28" si="4">Q20-J20-K20-O20+L20+M20+N20</f>
        <v>0</v>
      </c>
      <c r="Q20" s="55">
        <f>(IF(ABS('INP05.MELD'!$F$20)&gt;ABS('INP05.MELD'!$G$20),'INP05.MELD'!$F$20,'INP05.MELD'!$G$20))*I20</f>
        <v>0</v>
      </c>
      <c r="R20" s="5">
        <v>2</v>
      </c>
      <c r="T20" s="357"/>
      <c r="U20" s="229">
        <f t="shared" ref="U20:U28" si="5">COUNTA(K20:N20,H20:I20,F20,C20:D20)</f>
        <v>0</v>
      </c>
      <c r="V20" s="158" t="str">
        <f t="shared" si="1"/>
        <v/>
      </c>
      <c r="W20" s="158" t="str">
        <f t="shared" si="2"/>
        <v/>
      </c>
      <c r="X20" s="158" t="str">
        <f t="shared" si="3"/>
        <v/>
      </c>
    </row>
    <row r="21" spans="2:24" ht="35.15" customHeight="1" thickTop="1" thickBot="1" x14ac:dyDescent="0.3">
      <c r="B21" s="5">
        <v>3</v>
      </c>
      <c r="C21" s="295"/>
      <c r="D21" s="456"/>
      <c r="E21" s="566" t="str">
        <f t="shared" si="0"/>
        <v/>
      </c>
      <c r="F21" s="456"/>
      <c r="G21" s="547" t="str">
        <f t="shared" si="0"/>
        <v/>
      </c>
      <c r="H21" s="297"/>
      <c r="I21" s="297"/>
      <c r="J21" s="55">
        <f>(IF(ABS('INP05.MELD'!$F$19)&gt;ABS('INP05.MELD'!$G$19),'INP05.MELD'!$F$19,'INP05.MELD'!$G$19))*H21</f>
        <v>0</v>
      </c>
      <c r="K21" s="10"/>
      <c r="L21" s="10"/>
      <c r="M21" s="10"/>
      <c r="N21" s="10"/>
      <c r="O21" s="55">
        <f>IF(ABS('INP05.MELD'!$F$21)&gt;ABS('INP05.MELD'!$G$21),'INP05.MELD'!$F$21,'INP05.MELD'!$G$21)*I21</f>
        <v>0</v>
      </c>
      <c r="P21" s="55">
        <f t="shared" si="4"/>
        <v>0</v>
      </c>
      <c r="Q21" s="55">
        <f>(IF(ABS('INP05.MELD'!$F$20)&gt;ABS('INP05.MELD'!$G$20),'INP05.MELD'!$F$20,'INP05.MELD'!$G$20))*I21</f>
        <v>0</v>
      </c>
      <c r="R21" s="5">
        <v>3</v>
      </c>
      <c r="T21" s="357"/>
      <c r="U21" s="229">
        <f t="shared" si="5"/>
        <v>0</v>
      </c>
      <c r="V21" s="158" t="str">
        <f t="shared" si="1"/>
        <v/>
      </c>
      <c r="W21" s="158" t="str">
        <f t="shared" si="2"/>
        <v/>
      </c>
      <c r="X21" s="158" t="str">
        <f t="shared" si="3"/>
        <v/>
      </c>
    </row>
    <row r="22" spans="2:24" ht="35.15" customHeight="1" thickTop="1" thickBot="1" x14ac:dyDescent="0.3">
      <c r="B22" s="5">
        <v>4</v>
      </c>
      <c r="C22" s="295"/>
      <c r="D22" s="456"/>
      <c r="E22" s="566" t="str">
        <f t="shared" si="0"/>
        <v/>
      </c>
      <c r="F22" s="456"/>
      <c r="G22" s="547" t="str">
        <f t="shared" si="0"/>
        <v/>
      </c>
      <c r="H22" s="297"/>
      <c r="I22" s="297"/>
      <c r="J22" s="55">
        <f>(IF(ABS('INP05.MELD'!$F$19)&gt;ABS('INP05.MELD'!$G$19),'INP05.MELD'!$F$19,'INP05.MELD'!$G$19))*H22</f>
        <v>0</v>
      </c>
      <c r="K22" s="10"/>
      <c r="L22" s="10"/>
      <c r="M22" s="10"/>
      <c r="N22" s="10"/>
      <c r="O22" s="55">
        <f>IF(ABS('INP05.MELD'!$F$21)&gt;ABS('INP05.MELD'!$G$21),'INP05.MELD'!$F$21,'INP05.MELD'!$G$21)*I22</f>
        <v>0</v>
      </c>
      <c r="P22" s="55">
        <f t="shared" si="4"/>
        <v>0</v>
      </c>
      <c r="Q22" s="55">
        <f>(IF(ABS('INP05.MELD'!$F$20)&gt;ABS('INP05.MELD'!$G$20),'INP05.MELD'!$F$20,'INP05.MELD'!$G$20))*I22</f>
        <v>0</v>
      </c>
      <c r="R22" s="5">
        <v>4</v>
      </c>
      <c r="T22" s="357"/>
      <c r="U22" s="229">
        <f t="shared" si="5"/>
        <v>0</v>
      </c>
      <c r="V22" s="158" t="str">
        <f t="shared" si="1"/>
        <v/>
      </c>
      <c r="W22" s="158" t="str">
        <f t="shared" si="2"/>
        <v/>
      </c>
      <c r="X22" s="158" t="str">
        <f t="shared" si="3"/>
        <v/>
      </c>
    </row>
    <row r="23" spans="2:24" ht="35.15" customHeight="1" thickTop="1" thickBot="1" x14ac:dyDescent="0.3">
      <c r="B23" s="5">
        <v>5</v>
      </c>
      <c r="C23" s="295"/>
      <c r="D23" s="456"/>
      <c r="E23" s="566" t="str">
        <f t="shared" si="0"/>
        <v/>
      </c>
      <c r="F23" s="456"/>
      <c r="G23" s="547" t="str">
        <f t="shared" si="0"/>
        <v/>
      </c>
      <c r="H23" s="297"/>
      <c r="I23" s="297"/>
      <c r="J23" s="55">
        <f>(IF(ABS('INP05.MELD'!$F$19)&gt;ABS('INP05.MELD'!$G$19),'INP05.MELD'!$F$19,'INP05.MELD'!$G$19))*H23</f>
        <v>0</v>
      </c>
      <c r="K23" s="10"/>
      <c r="L23" s="10"/>
      <c r="M23" s="10"/>
      <c r="N23" s="10"/>
      <c r="O23" s="55">
        <f>IF(ABS('INP05.MELD'!$F$21)&gt;ABS('INP05.MELD'!$G$21),'INP05.MELD'!$F$21,'INP05.MELD'!$G$21)*I23</f>
        <v>0</v>
      </c>
      <c r="P23" s="55">
        <f t="shared" si="4"/>
        <v>0</v>
      </c>
      <c r="Q23" s="55">
        <f>(IF(ABS('INP05.MELD'!$F$20)&gt;ABS('INP05.MELD'!$G$20),'INP05.MELD'!$F$20,'INP05.MELD'!$G$20))*I23</f>
        <v>0</v>
      </c>
      <c r="R23" s="5">
        <v>5</v>
      </c>
      <c r="T23" s="357"/>
      <c r="U23" s="229">
        <f t="shared" si="5"/>
        <v>0</v>
      </c>
      <c r="V23" s="158" t="str">
        <f t="shared" si="1"/>
        <v/>
      </c>
      <c r="W23" s="158" t="str">
        <f t="shared" si="2"/>
        <v/>
      </c>
      <c r="X23" s="158" t="str">
        <f t="shared" si="3"/>
        <v/>
      </c>
    </row>
    <row r="24" spans="2:24" ht="35.15" customHeight="1" thickTop="1" thickBot="1" x14ac:dyDescent="0.3">
      <c r="B24" s="5">
        <v>6</v>
      </c>
      <c r="C24" s="295"/>
      <c r="D24" s="456"/>
      <c r="E24" s="566" t="str">
        <f t="shared" si="0"/>
        <v/>
      </c>
      <c r="F24" s="456"/>
      <c r="G24" s="547" t="str">
        <f t="shared" si="0"/>
        <v/>
      </c>
      <c r="H24" s="297"/>
      <c r="I24" s="297"/>
      <c r="J24" s="55">
        <f>(IF(ABS('INP05.MELD'!$F$19)&gt;ABS('INP05.MELD'!$G$19),'INP05.MELD'!$F$19,'INP05.MELD'!$G$19))*H24</f>
        <v>0</v>
      </c>
      <c r="K24" s="10"/>
      <c r="L24" s="10"/>
      <c r="M24" s="10"/>
      <c r="N24" s="10"/>
      <c r="O24" s="55">
        <f>IF(ABS('INP05.MELD'!$F$21)&gt;ABS('INP05.MELD'!$G$21),'INP05.MELD'!$F$21,'INP05.MELD'!$G$21)*I24</f>
        <v>0</v>
      </c>
      <c r="P24" s="55">
        <f t="shared" si="4"/>
        <v>0</v>
      </c>
      <c r="Q24" s="55">
        <f>(IF(ABS('INP05.MELD'!$F$20)&gt;ABS('INP05.MELD'!$G$20),'INP05.MELD'!$F$20,'INP05.MELD'!$G$20))*I24</f>
        <v>0</v>
      </c>
      <c r="R24" s="5">
        <v>6</v>
      </c>
      <c r="T24" s="357"/>
      <c r="U24" s="229">
        <f t="shared" si="5"/>
        <v>0</v>
      </c>
      <c r="V24" s="158" t="str">
        <f t="shared" si="1"/>
        <v/>
      </c>
      <c r="W24" s="158" t="str">
        <f t="shared" si="2"/>
        <v/>
      </c>
      <c r="X24" s="158" t="str">
        <f t="shared" si="3"/>
        <v/>
      </c>
    </row>
    <row r="25" spans="2:24" ht="35.15" customHeight="1" thickTop="1" thickBot="1" x14ac:dyDescent="0.3">
      <c r="B25" s="5">
        <v>7</v>
      </c>
      <c r="C25" s="295"/>
      <c r="D25" s="456"/>
      <c r="E25" s="566" t="str">
        <f t="shared" si="0"/>
        <v/>
      </c>
      <c r="F25" s="456"/>
      <c r="G25" s="547" t="str">
        <f t="shared" si="0"/>
        <v/>
      </c>
      <c r="H25" s="297"/>
      <c r="I25" s="297"/>
      <c r="J25" s="55">
        <f>(IF(ABS('INP05.MELD'!$F$19)&gt;ABS('INP05.MELD'!$G$19),'INP05.MELD'!$F$19,'INP05.MELD'!$G$19))*H25</f>
        <v>0</v>
      </c>
      <c r="K25" s="10"/>
      <c r="L25" s="10"/>
      <c r="M25" s="10"/>
      <c r="N25" s="10"/>
      <c r="O25" s="55">
        <f>IF(ABS('INP05.MELD'!$F$21)&gt;ABS('INP05.MELD'!$G$21),'INP05.MELD'!$F$21,'INP05.MELD'!$G$21)*I25</f>
        <v>0</v>
      </c>
      <c r="P25" s="55">
        <f t="shared" si="4"/>
        <v>0</v>
      </c>
      <c r="Q25" s="55">
        <f>(IF(ABS('INP05.MELD'!$F$20)&gt;ABS('INP05.MELD'!$G$20),'INP05.MELD'!$F$20,'INP05.MELD'!$G$20))*I25</f>
        <v>0</v>
      </c>
      <c r="R25" s="5">
        <v>7</v>
      </c>
      <c r="T25" s="357"/>
      <c r="U25" s="229">
        <f t="shared" si="5"/>
        <v>0</v>
      </c>
      <c r="V25" s="158" t="str">
        <f t="shared" si="1"/>
        <v/>
      </c>
      <c r="W25" s="158" t="str">
        <f t="shared" si="2"/>
        <v/>
      </c>
      <c r="X25" s="158" t="str">
        <f t="shared" si="3"/>
        <v/>
      </c>
    </row>
    <row r="26" spans="2:24" ht="35.15" customHeight="1" thickTop="1" thickBot="1" x14ac:dyDescent="0.3">
      <c r="B26" s="5">
        <v>8</v>
      </c>
      <c r="C26" s="295"/>
      <c r="D26" s="456"/>
      <c r="E26" s="566" t="str">
        <f t="shared" si="0"/>
        <v/>
      </c>
      <c r="F26" s="456"/>
      <c r="G26" s="547" t="str">
        <f t="shared" si="0"/>
        <v/>
      </c>
      <c r="H26" s="297"/>
      <c r="I26" s="297"/>
      <c r="J26" s="55">
        <f>(IF(ABS('INP05.MELD'!$F$19)&gt;ABS('INP05.MELD'!$G$19),'INP05.MELD'!$F$19,'INP05.MELD'!$G$19))*H26</f>
        <v>0</v>
      </c>
      <c r="K26" s="10"/>
      <c r="L26" s="10"/>
      <c r="M26" s="10"/>
      <c r="N26" s="10"/>
      <c r="O26" s="55">
        <f>IF(ABS('INP05.MELD'!$F$21)&gt;ABS('INP05.MELD'!$G$21),'INP05.MELD'!$F$21,'INP05.MELD'!$G$21)*I26</f>
        <v>0</v>
      </c>
      <c r="P26" s="55">
        <f t="shared" si="4"/>
        <v>0</v>
      </c>
      <c r="Q26" s="55">
        <f>(IF(ABS('INP05.MELD'!$F$20)&gt;ABS('INP05.MELD'!$G$20),'INP05.MELD'!$F$20,'INP05.MELD'!$G$20))*I26</f>
        <v>0</v>
      </c>
      <c r="R26" s="5">
        <v>8</v>
      </c>
      <c r="T26" s="357"/>
      <c r="U26" s="229">
        <f t="shared" si="5"/>
        <v>0</v>
      </c>
      <c r="V26" s="158" t="str">
        <f t="shared" si="1"/>
        <v/>
      </c>
      <c r="W26" s="158" t="str">
        <f t="shared" si="2"/>
        <v/>
      </c>
      <c r="X26" s="158" t="str">
        <f t="shared" si="3"/>
        <v/>
      </c>
    </row>
    <row r="27" spans="2:24" ht="35.15" customHeight="1" thickTop="1" thickBot="1" x14ac:dyDescent="0.3">
      <c r="B27" s="5">
        <v>9</v>
      </c>
      <c r="C27" s="295"/>
      <c r="D27" s="456"/>
      <c r="E27" s="566" t="str">
        <f t="shared" si="0"/>
        <v/>
      </c>
      <c r="F27" s="456"/>
      <c r="G27" s="547" t="str">
        <f t="shared" si="0"/>
        <v/>
      </c>
      <c r="H27" s="297"/>
      <c r="I27" s="297"/>
      <c r="J27" s="55">
        <f>(IF(ABS('INP05.MELD'!$F$19)&gt;ABS('INP05.MELD'!$G$19),'INP05.MELD'!$F$19,'INP05.MELD'!$G$19))*H27</f>
        <v>0</v>
      </c>
      <c r="K27" s="10"/>
      <c r="L27" s="10"/>
      <c r="M27" s="10"/>
      <c r="N27" s="10"/>
      <c r="O27" s="55">
        <f>IF(ABS('INP05.MELD'!$F$21)&gt;ABS('INP05.MELD'!$G$21),'INP05.MELD'!$F$21,'INP05.MELD'!$G$21)*I27</f>
        <v>0</v>
      </c>
      <c r="P27" s="55">
        <f t="shared" si="4"/>
        <v>0</v>
      </c>
      <c r="Q27" s="55">
        <f>(IF(ABS('INP05.MELD'!$F$20)&gt;ABS('INP05.MELD'!$G$20),'INP05.MELD'!$F$20,'INP05.MELD'!$G$20))*I27</f>
        <v>0</v>
      </c>
      <c r="R27" s="5">
        <v>9</v>
      </c>
      <c r="T27" s="357"/>
      <c r="U27" s="229">
        <f t="shared" si="5"/>
        <v>0</v>
      </c>
      <c r="V27" s="158" t="str">
        <f t="shared" si="1"/>
        <v/>
      </c>
      <c r="W27" s="158" t="str">
        <f t="shared" si="2"/>
        <v/>
      </c>
      <c r="X27" s="158" t="str">
        <f t="shared" si="3"/>
        <v/>
      </c>
    </row>
    <row r="28" spans="2:24" ht="35.15" customHeight="1" thickTop="1" thickBot="1" x14ac:dyDescent="0.3">
      <c r="B28" s="5">
        <v>10</v>
      </c>
      <c r="C28" s="295"/>
      <c r="D28" s="456"/>
      <c r="E28" s="566" t="str">
        <f t="shared" si="0"/>
        <v/>
      </c>
      <c r="F28" s="456"/>
      <c r="G28" s="547" t="str">
        <f t="shared" si="0"/>
        <v/>
      </c>
      <c r="H28" s="297"/>
      <c r="I28" s="297"/>
      <c r="J28" s="55">
        <f>(IF(ABS('INP05.MELD'!$F$19)&gt;ABS('INP05.MELD'!$G$19),'INP05.MELD'!$F$19,'INP05.MELD'!$G$19))*H28</f>
        <v>0</v>
      </c>
      <c r="K28" s="10"/>
      <c r="L28" s="10"/>
      <c r="M28" s="10"/>
      <c r="N28" s="10"/>
      <c r="O28" s="55">
        <f>IF(ABS('INP05.MELD'!$F$21)&gt;ABS('INP05.MELD'!$G$21),'INP05.MELD'!$F$21,'INP05.MELD'!$G$21)*I28</f>
        <v>0</v>
      </c>
      <c r="P28" s="55">
        <f t="shared" si="4"/>
        <v>0</v>
      </c>
      <c r="Q28" s="55">
        <f>(IF(ABS('INP05.MELD'!$F$20)&gt;ABS('INP05.MELD'!$G$20),'INP05.MELD'!$F$20,'INP05.MELD'!$G$20))*I28</f>
        <v>0</v>
      </c>
      <c r="R28" s="5">
        <v>10</v>
      </c>
      <c r="T28" s="357"/>
      <c r="U28" s="229">
        <f t="shared" si="5"/>
        <v>0</v>
      </c>
      <c r="V28" s="158" t="str">
        <f t="shared" si="1"/>
        <v/>
      </c>
      <c r="W28" s="158" t="str">
        <f t="shared" si="2"/>
        <v/>
      </c>
      <c r="X28" s="158" t="str">
        <f t="shared" si="3"/>
        <v/>
      </c>
    </row>
    <row r="29" spans="2:24" ht="6" customHeight="1" thickTop="1" x14ac:dyDescent="0.25">
      <c r="B29" s="308"/>
      <c r="C29" s="308"/>
      <c r="D29" s="308"/>
      <c r="E29" s="308"/>
      <c r="F29" s="308"/>
      <c r="G29" s="308"/>
      <c r="H29" s="308"/>
      <c r="I29" s="308"/>
      <c r="J29" s="308"/>
      <c r="K29" s="308"/>
      <c r="L29" s="308"/>
      <c r="M29" s="308"/>
      <c r="N29" s="308"/>
      <c r="O29" s="308"/>
      <c r="P29" s="308"/>
      <c r="Q29" s="308"/>
      <c r="R29" s="308"/>
      <c r="T29" s="357"/>
    </row>
    <row r="30" spans="2:24" ht="16" customHeight="1" x14ac:dyDescent="0.25">
      <c r="C30" s="175" t="str">
        <f>"Version: "&amp;C64</f>
        <v>Version: 1.01.E0</v>
      </c>
      <c r="R30" s="299" t="s">
        <v>275</v>
      </c>
    </row>
    <row r="31" spans="2:24" s="357" customFormat="1" ht="16" customHeight="1" x14ac:dyDescent="0.25">
      <c r="C31" s="175"/>
      <c r="T31" s="14" t="s">
        <v>360</v>
      </c>
      <c r="U31" s="229">
        <f>SUM(U19:U28)</f>
        <v>0</v>
      </c>
    </row>
    <row r="32" spans="2:24" ht="16" customHeight="1" x14ac:dyDescent="0.25">
      <c r="C32" s="923" t="s">
        <v>623</v>
      </c>
      <c r="D32" s="923"/>
      <c r="H32" s="451">
        <f t="shared" ref="H32:Q32" si="6">SUM(H19:H28)</f>
        <v>0</v>
      </c>
      <c r="I32" s="451">
        <f t="shared" si="6"/>
        <v>0</v>
      </c>
      <c r="J32" s="452">
        <f t="shared" si="6"/>
        <v>0</v>
      </c>
      <c r="K32" s="452">
        <f t="shared" si="6"/>
        <v>0</v>
      </c>
      <c r="L32" s="452">
        <f t="shared" si="6"/>
        <v>0</v>
      </c>
      <c r="M32" s="452">
        <f t="shared" si="6"/>
        <v>0</v>
      </c>
      <c r="N32" s="452">
        <f t="shared" si="6"/>
        <v>0</v>
      </c>
      <c r="O32" s="452">
        <f t="shared" si="6"/>
        <v>0</v>
      </c>
      <c r="P32" s="452">
        <f t="shared" si="6"/>
        <v>0</v>
      </c>
      <c r="Q32" s="452">
        <f t="shared" si="6"/>
        <v>0</v>
      </c>
    </row>
    <row r="33" spans="3:17" ht="16" customHeight="1" x14ac:dyDescent="0.25">
      <c r="C33" s="924" t="s">
        <v>624</v>
      </c>
      <c r="D33" s="924"/>
      <c r="H33" s="451">
        <f>'INP20.MELD'!G31:G31+H32</f>
        <v>0</v>
      </c>
      <c r="I33" s="451">
        <f>'INP20.MELD'!H31+I32</f>
        <v>0</v>
      </c>
      <c r="J33" s="453"/>
      <c r="K33" s="453"/>
      <c r="L33" s="453"/>
      <c r="M33" s="453"/>
      <c r="N33" s="453"/>
      <c r="O33" s="453"/>
      <c r="P33" s="453"/>
      <c r="Q33" s="453"/>
    </row>
    <row r="34" spans="3:17" ht="16" customHeight="1" x14ac:dyDescent="0.25">
      <c r="C34" s="923" t="s">
        <v>625</v>
      </c>
      <c r="D34" s="923"/>
      <c r="H34" s="451">
        <f>1-H33</f>
        <v>1</v>
      </c>
      <c r="I34" s="451">
        <f>1-I33</f>
        <v>1</v>
      </c>
      <c r="J34" s="453"/>
      <c r="K34" s="453"/>
      <c r="L34" s="453"/>
      <c r="M34" s="453"/>
      <c r="N34" s="453"/>
      <c r="O34" s="453"/>
      <c r="P34" s="453"/>
      <c r="Q34" s="453"/>
    </row>
    <row r="35" spans="3:17" ht="16" customHeight="1" x14ac:dyDescent="0.25"/>
    <row r="36" spans="3:17" ht="16" customHeight="1" x14ac:dyDescent="0.25"/>
    <row r="37" spans="3:17" ht="16" customHeight="1" x14ac:dyDescent="0.3">
      <c r="C37" s="122" t="s">
        <v>485</v>
      </c>
    </row>
    <row r="38" spans="3:17" ht="16" customHeight="1" x14ac:dyDescent="0.25">
      <c r="C38" s="89" t="s">
        <v>486</v>
      </c>
      <c r="H38" s="158" t="str">
        <f>IF(MIN(H19:H28)&lt;0,"ERROR","")</f>
        <v/>
      </c>
      <c r="I38" s="158" t="str">
        <f>IF(MIN(I19:I28)&lt;0,"ERROR","")</f>
        <v/>
      </c>
      <c r="K38" s="158" t="str">
        <f>IF(MIN(K19:K28)&lt;0,"ERROR","")</f>
        <v/>
      </c>
      <c r="L38" s="158" t="str">
        <f>IF(MIN(L19:L28)&lt;0,"ERROR","")</f>
        <v/>
      </c>
      <c r="M38" s="158" t="str">
        <f>IF(MIN(M19:M28)&lt;0,"ERROR","")</f>
        <v/>
      </c>
      <c r="N38" s="158" t="str">
        <f>IF(MIN(N19:N28)&lt;0,"ERROR","")</f>
        <v/>
      </c>
    </row>
    <row r="39" spans="3:17" s="445" customFormat="1" ht="13" x14ac:dyDescent="0.25">
      <c r="C39" s="89" t="s">
        <v>488</v>
      </c>
      <c r="K39" s="158" t="str">
        <f>IF(MAX(K19:K28)&gt;100000,"Warning","")</f>
        <v/>
      </c>
      <c r="L39" s="158" t="str">
        <f>IF(MAX(L19:L28)&gt;100000,"Warning","")</f>
        <v/>
      </c>
      <c r="M39" s="158" t="str">
        <f>IF(MAX(M19:M28)&gt;100000,"Warning","")</f>
        <v/>
      </c>
      <c r="N39" s="158" t="str">
        <f>IF(MAX(N19:N28)&gt;100000,"Warning","")</f>
        <v/>
      </c>
    </row>
    <row r="40" spans="3:17" ht="16" hidden="1" customHeight="1" x14ac:dyDescent="0.25">
      <c r="C40" s="89"/>
      <c r="H40" s="158"/>
      <c r="I40" s="158"/>
    </row>
    <row r="41" spans="3:17" ht="16" customHeight="1" x14ac:dyDescent="0.25">
      <c r="C41" s="89" t="s">
        <v>626</v>
      </c>
      <c r="H41" s="158" t="str">
        <f>IF(H33&gt;1,"ERROR","")</f>
        <v/>
      </c>
      <c r="I41" s="158" t="str">
        <f>IF(I33&gt;1,"ERROR","")</f>
        <v/>
      </c>
    </row>
    <row r="42" spans="3:17" ht="16" customHeight="1" x14ac:dyDescent="0.25"/>
    <row r="43" spans="3:17" x14ac:dyDescent="0.25">
      <c r="C43" s="136"/>
    </row>
    <row r="44" spans="3:17" s="357" customFormat="1" x14ac:dyDescent="0.25"/>
    <row r="45" spans="3:17" s="357" customFormat="1" x14ac:dyDescent="0.25"/>
    <row r="46" spans="3:17" s="357" customFormat="1" x14ac:dyDescent="0.25"/>
    <row r="47" spans="3:17" s="357" customFormat="1" x14ac:dyDescent="0.25"/>
    <row r="48" spans="3:17" s="357" customFormat="1" x14ac:dyDescent="0.25"/>
    <row r="49" spans="2:3" s="357" customFormat="1" x14ac:dyDescent="0.25"/>
    <row r="50" spans="2:3" s="357" customFormat="1" x14ac:dyDescent="0.25"/>
    <row r="51" spans="2:3" s="357" customFormat="1" x14ac:dyDescent="0.25"/>
    <row r="52" spans="2:3" s="357" customFormat="1" x14ac:dyDescent="0.25"/>
    <row r="53" spans="2:3" s="357" customFormat="1" x14ac:dyDescent="0.25"/>
    <row r="54" spans="2:3" s="357" customFormat="1" x14ac:dyDescent="0.25"/>
    <row r="55" spans="2:3" s="357" customFormat="1" x14ac:dyDescent="0.25"/>
    <row r="56" spans="2:3" s="357" customFormat="1" x14ac:dyDescent="0.25"/>
    <row r="61" spans="2:3" x14ac:dyDescent="0.25">
      <c r="B61" s="191" t="s">
        <v>1</v>
      </c>
      <c r="C61" s="192" t="str">
        <f>Q2</f>
        <v>XXXXXX</v>
      </c>
    </row>
    <row r="62" spans="2:3" x14ac:dyDescent="0.25">
      <c r="B62" s="84"/>
      <c r="C62" s="193" t="str">
        <f>Q1</f>
        <v>INP30</v>
      </c>
    </row>
    <row r="63" spans="2:3" x14ac:dyDescent="0.25">
      <c r="B63" s="84"/>
      <c r="C63" s="194" t="str">
        <f>Q3</f>
        <v>DD.MM.YYYY</v>
      </c>
    </row>
    <row r="64" spans="2:3" x14ac:dyDescent="0.25">
      <c r="B64" s="84"/>
      <c r="C64" s="195" t="s">
        <v>1081</v>
      </c>
    </row>
    <row r="65" spans="2:3" x14ac:dyDescent="0.25">
      <c r="B65" s="84"/>
      <c r="C65" s="193" t="str">
        <f>C18</f>
        <v>Col. 01</v>
      </c>
    </row>
    <row r="66" spans="2:3" ht="13" x14ac:dyDescent="0.3">
      <c r="B66" s="84"/>
      <c r="C66" s="196">
        <f>COUNTIF(H38:N42,"ERROR")</f>
        <v>0</v>
      </c>
    </row>
    <row r="67" spans="2:3" ht="13" x14ac:dyDescent="0.3">
      <c r="B67" s="160"/>
      <c r="C67" s="509">
        <f>COUNTIF(H19:X41,"Warning")</f>
        <v>0</v>
      </c>
    </row>
  </sheetData>
  <sheetProtection sheet="1" objects="1" scenarios="1"/>
  <mergeCells count="26">
    <mergeCell ref="B15:B18"/>
    <mergeCell ref="C15:C16"/>
    <mergeCell ref="D15:E15"/>
    <mergeCell ref="F15:G15"/>
    <mergeCell ref="H15:I15"/>
    <mergeCell ref="D17:E17"/>
    <mergeCell ref="F17:G17"/>
    <mergeCell ref="I17:J17"/>
    <mergeCell ref="J14:J16"/>
    <mergeCell ref="O15:O16"/>
    <mergeCell ref="P15:P16"/>
    <mergeCell ref="Q1:R1"/>
    <mergeCell ref="K15:L15"/>
    <mergeCell ref="M15:N15"/>
    <mergeCell ref="K14:P14"/>
    <mergeCell ref="Q14:Q16"/>
    <mergeCell ref="S1:T1"/>
    <mergeCell ref="Q2:R2"/>
    <mergeCell ref="S2:T2"/>
    <mergeCell ref="Q3:R3"/>
    <mergeCell ref="S3:T3"/>
    <mergeCell ref="D5:J5"/>
    <mergeCell ref="D6:J6"/>
    <mergeCell ref="C32:D32"/>
    <mergeCell ref="C33:D33"/>
    <mergeCell ref="C34:D34"/>
  </mergeCells>
  <dataValidations disablePrompts="1" count="2">
    <dataValidation type="list" allowBlank="1" showInputMessage="1" showErrorMessage="1" sqref="F19:F28" xr:uid="{00000000-0002-0000-0700-000000000000}">
      <formula1>CNTR_Name</formula1>
    </dataValidation>
    <dataValidation type="list" allowBlank="1" showInputMessage="1" showErrorMessage="1" sqref="D19:D28" xr:uid="{00000000-0002-0000-0700-000001000000}">
      <formula1>CNTR_Name_2</formula1>
    </dataValidation>
  </dataValidations>
  <hyperlinks>
    <hyperlink ref="K17" location="Note_7.1" display="7.1, 7.6" xr:uid="{00000000-0004-0000-0700-000000000000}"/>
    <hyperlink ref="N17" location="Note_7.5" display="7.5" xr:uid="{00000000-0004-0000-0700-000001000000}"/>
    <hyperlink ref="L17:M17" location="Note_6.0" display="6." xr:uid="{00000000-0004-0000-0700-000002000000}"/>
    <hyperlink ref="C17" location="Note_7." display="'7." xr:uid="{00000000-0004-0000-0700-000003000000}"/>
    <hyperlink ref="L17" location="Note_7.2" display="7.2, 7.6" xr:uid="{00000000-0004-0000-0700-000004000000}"/>
    <hyperlink ref="M17" location="Note_7.3" display="7.3" xr:uid="{00000000-0004-0000-0700-000005000000}"/>
    <hyperlink ref="P17" location="Note_7.4" display="7.4" xr:uid="{00000000-0004-0000-0700-000006000000}"/>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colBreaks count="1" manualBreakCount="1">
    <brk id="18" min="18" max="10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N319"/>
  <sheetViews>
    <sheetView showGridLines="0" showRowColHeaders="0" zoomScale="80" zoomScaleNormal="80" workbookViewId="0">
      <pane xSplit="5" ySplit="17" topLeftCell="F18" activePane="bottomRight" state="frozen"/>
      <selection activeCell="A3" sqref="A3:C3"/>
      <selection pane="topRight" activeCell="A3" sqref="A3:C3"/>
      <selection pane="bottomLeft" activeCell="A3" sqref="A3:C3"/>
      <selection pane="bottomRight" activeCell="F19" sqref="F19"/>
    </sheetView>
  </sheetViews>
  <sheetFormatPr baseColWidth="10" defaultColWidth="9.1796875" defaultRowHeight="12.5" x14ac:dyDescent="0.25"/>
  <cols>
    <col min="1" max="1" width="4.7265625" style="163" customWidth="1"/>
    <col min="2" max="2" width="10.453125" style="163" customWidth="1"/>
    <col min="3" max="3" width="54.7265625" style="163" customWidth="1"/>
    <col min="4" max="4" width="7.81640625" style="163" customWidth="1"/>
    <col min="5" max="5" width="4.7265625" style="163" customWidth="1"/>
    <col min="6" max="6" width="30.7265625" style="299" customWidth="1"/>
    <col min="7" max="7" width="4.7265625" style="299" customWidth="1"/>
    <col min="8" max="8" width="9.1796875" style="299" customWidth="1"/>
    <col min="9" max="10" width="9.1796875" style="299"/>
    <col min="11" max="11" width="9.1796875" style="299" customWidth="1"/>
    <col min="12" max="12" width="2.54296875" style="163" customWidth="1"/>
    <col min="13" max="13" width="10.7265625" style="163" bestFit="1" customWidth="1"/>
    <col min="14" max="14" width="19.7265625" style="163" customWidth="1"/>
    <col min="15" max="16384" width="9.1796875" style="163"/>
  </cols>
  <sheetData>
    <row r="1" spans="2:14" ht="21" customHeight="1" x14ac:dyDescent="0.4">
      <c r="F1" s="615" t="s">
        <v>433</v>
      </c>
      <c r="G1" s="324"/>
      <c r="H1" s="324"/>
      <c r="I1" s="324"/>
      <c r="J1" s="324"/>
      <c r="K1" s="324"/>
      <c r="M1" s="14" t="s">
        <v>574</v>
      </c>
      <c r="N1" s="300" t="s">
        <v>398</v>
      </c>
    </row>
    <row r="2" spans="2:14" ht="21" customHeight="1" x14ac:dyDescent="0.35">
      <c r="F2" s="125" t="s">
        <v>1114</v>
      </c>
      <c r="G2" s="126"/>
      <c r="H2" s="126"/>
      <c r="I2" s="126"/>
      <c r="J2" s="324"/>
      <c r="K2" s="324"/>
      <c r="M2" s="14" t="s">
        <v>1082</v>
      </c>
      <c r="N2" s="300" t="str">
        <f>Start!H3</f>
        <v>XXXXXX</v>
      </c>
    </row>
    <row r="3" spans="2:14" ht="21" customHeight="1" x14ac:dyDescent="0.3">
      <c r="F3" s="570" t="s">
        <v>1142</v>
      </c>
      <c r="G3" s="324"/>
      <c r="H3" s="324"/>
      <c r="I3" s="324"/>
      <c r="J3" s="324"/>
      <c r="K3" s="324"/>
      <c r="M3" s="14" t="s">
        <v>526</v>
      </c>
      <c r="N3" s="164" t="str">
        <f>Start!H4</f>
        <v>DD.MM.YYYY</v>
      </c>
    </row>
    <row r="4" spans="2:14" ht="15.5" x14ac:dyDescent="0.35">
      <c r="F4" s="329"/>
      <c r="G4" s="324"/>
      <c r="H4" s="324"/>
      <c r="I4" s="324"/>
      <c r="J4" s="324"/>
      <c r="K4" s="324"/>
    </row>
    <row r="5" spans="2:14" ht="35.15" customHeight="1" x14ac:dyDescent="0.25">
      <c r="F5" s="941" t="s">
        <v>1149</v>
      </c>
      <c r="G5" s="942"/>
      <c r="H5" s="942"/>
      <c r="I5" s="942"/>
      <c r="J5" s="942"/>
      <c r="K5" s="942"/>
    </row>
    <row r="6" spans="2:14" ht="18" customHeight="1" x14ac:dyDescent="0.35">
      <c r="F6" s="19"/>
    </row>
    <row r="7" spans="2:14" ht="18" customHeight="1" x14ac:dyDescent="0.35">
      <c r="F7" s="19"/>
    </row>
    <row r="8" spans="2:14" ht="18" customHeight="1" x14ac:dyDescent="0.35">
      <c r="F8" s="19"/>
    </row>
    <row r="9" spans="2:14" ht="18" hidden="1" customHeight="1" x14ac:dyDescent="0.3">
      <c r="F9" s="159"/>
    </row>
    <row r="10" spans="2:14" ht="18" hidden="1" customHeight="1" x14ac:dyDescent="0.3">
      <c r="B10" s="235"/>
      <c r="F10" s="254"/>
    </row>
    <row r="11" spans="2:14" ht="18" customHeight="1" x14ac:dyDescent="0.25">
      <c r="B11" s="236"/>
      <c r="D11" s="15"/>
      <c r="E11" s="6"/>
      <c r="F11" s="944" t="s">
        <v>609</v>
      </c>
      <c r="G11" s="6"/>
      <c r="N11" s="620"/>
    </row>
    <row r="12" spans="2:14" ht="18" customHeight="1" x14ac:dyDescent="0.25">
      <c r="B12" s="241"/>
      <c r="D12" s="15"/>
      <c r="E12" s="7"/>
      <c r="F12" s="945"/>
      <c r="G12" s="7"/>
      <c r="N12" s="620"/>
    </row>
    <row r="13" spans="2:14" ht="18" customHeight="1" x14ac:dyDescent="0.25">
      <c r="B13" s="237"/>
      <c r="C13" s="1"/>
      <c r="D13" s="15"/>
      <c r="E13" s="7"/>
      <c r="F13" s="945"/>
      <c r="G13" s="7"/>
      <c r="N13" s="620"/>
    </row>
    <row r="14" spans="2:14" ht="20.25" customHeight="1" x14ac:dyDescent="0.25">
      <c r="B14" s="943" t="s">
        <v>1238</v>
      </c>
      <c r="C14" s="943"/>
      <c r="D14" s="15"/>
      <c r="E14" s="7"/>
      <c r="F14" s="301"/>
      <c r="G14" s="7"/>
    </row>
    <row r="15" spans="2:14" ht="20.25" customHeight="1" x14ac:dyDescent="0.25">
      <c r="B15" s="943"/>
      <c r="C15" s="943"/>
      <c r="D15" s="15"/>
      <c r="E15" s="7"/>
      <c r="F15" s="302"/>
      <c r="G15" s="7"/>
    </row>
    <row r="16" spans="2:14" ht="13" x14ac:dyDescent="0.25">
      <c r="D16" s="15"/>
      <c r="E16" s="7"/>
      <c r="F16" s="395" t="s">
        <v>387</v>
      </c>
      <c r="G16" s="7"/>
    </row>
    <row r="17" spans="1:11" ht="36" customHeight="1" x14ac:dyDescent="0.25">
      <c r="A17" s="118"/>
      <c r="B17" s="57" t="s">
        <v>478</v>
      </c>
      <c r="C17" s="58" t="s">
        <v>627</v>
      </c>
      <c r="D17" s="72" t="s">
        <v>0</v>
      </c>
      <c r="E17" s="8"/>
      <c r="F17" s="56" t="s">
        <v>580</v>
      </c>
      <c r="G17" s="8"/>
    </row>
    <row r="18" spans="1:11" ht="35.15" customHeight="1" thickBot="1" x14ac:dyDescent="0.35">
      <c r="A18" s="78"/>
      <c r="B18" s="518" t="s">
        <v>815</v>
      </c>
      <c r="C18" s="519"/>
      <c r="D18" s="96" t="s">
        <v>2</v>
      </c>
      <c r="E18" s="5"/>
      <c r="F18" s="238">
        <f>SUM(F19:F66)</f>
        <v>0</v>
      </c>
      <c r="G18" s="5"/>
    </row>
    <row r="19" spans="1:11" ht="16" customHeight="1" thickTop="1" x14ac:dyDescent="0.25">
      <c r="A19" s="78"/>
      <c r="B19" s="520" t="s">
        <v>815</v>
      </c>
      <c r="C19" s="521" t="s">
        <v>896</v>
      </c>
      <c r="D19" s="73" t="s">
        <v>76</v>
      </c>
      <c r="E19" s="5">
        <v>1</v>
      </c>
      <c r="F19" s="10"/>
      <c r="G19" s="5">
        <v>1</v>
      </c>
    </row>
    <row r="20" spans="1:11" s="257" customFormat="1" ht="16" customHeight="1" x14ac:dyDescent="0.25">
      <c r="A20" s="78"/>
      <c r="B20" s="520" t="s">
        <v>815</v>
      </c>
      <c r="C20" s="521" t="s">
        <v>255</v>
      </c>
      <c r="D20" s="73" t="s">
        <v>77</v>
      </c>
      <c r="E20" s="5">
        <v>2</v>
      </c>
      <c r="F20" s="10"/>
      <c r="G20" s="5">
        <v>2</v>
      </c>
      <c r="H20" s="299"/>
      <c r="I20" s="299"/>
      <c r="J20" s="299"/>
      <c r="K20" s="299"/>
    </row>
    <row r="21" spans="1:11" s="257" customFormat="1" ht="16" customHeight="1" x14ac:dyDescent="0.25">
      <c r="A21" s="78"/>
      <c r="B21" s="520" t="s">
        <v>815</v>
      </c>
      <c r="C21" s="521" t="s">
        <v>897</v>
      </c>
      <c r="D21" s="73" t="s">
        <v>78</v>
      </c>
      <c r="E21" s="5">
        <v>39</v>
      </c>
      <c r="F21" s="10"/>
      <c r="G21" s="5">
        <v>39</v>
      </c>
      <c r="H21" s="299"/>
      <c r="I21" s="299"/>
      <c r="J21" s="299"/>
      <c r="K21" s="299"/>
    </row>
    <row r="22" spans="1:11" s="257" customFormat="1" ht="16" customHeight="1" x14ac:dyDescent="0.25">
      <c r="A22" s="78"/>
      <c r="B22" s="520" t="s">
        <v>815</v>
      </c>
      <c r="C22" s="521" t="s">
        <v>898</v>
      </c>
      <c r="D22" s="73" t="s">
        <v>3</v>
      </c>
      <c r="E22" s="5">
        <v>3</v>
      </c>
      <c r="F22" s="10"/>
      <c r="G22" s="5">
        <v>3</v>
      </c>
      <c r="H22" s="299"/>
      <c r="I22" s="299"/>
      <c r="J22" s="299"/>
      <c r="K22" s="299"/>
    </row>
    <row r="23" spans="1:11" s="257" customFormat="1" ht="16" customHeight="1" x14ac:dyDescent="0.25">
      <c r="A23" s="78"/>
      <c r="B23" s="520" t="s">
        <v>815</v>
      </c>
      <c r="C23" s="521" t="s">
        <v>899</v>
      </c>
      <c r="D23" s="73" t="s">
        <v>79</v>
      </c>
      <c r="E23" s="5">
        <v>44</v>
      </c>
      <c r="F23" s="10"/>
      <c r="G23" s="5">
        <v>44</v>
      </c>
      <c r="H23" s="299"/>
      <c r="I23" s="299"/>
      <c r="J23" s="299"/>
      <c r="K23" s="299"/>
    </row>
    <row r="24" spans="1:11" s="257" customFormat="1" ht="16" customHeight="1" x14ac:dyDescent="0.25">
      <c r="A24" s="78"/>
      <c r="B24" s="520" t="s">
        <v>815</v>
      </c>
      <c r="C24" s="521" t="s">
        <v>900</v>
      </c>
      <c r="D24" s="73" t="s">
        <v>4</v>
      </c>
      <c r="E24" s="5">
        <v>4</v>
      </c>
      <c r="F24" s="10"/>
      <c r="G24" s="5">
        <v>4</v>
      </c>
      <c r="H24" s="299"/>
      <c r="I24" s="299"/>
      <c r="J24" s="299"/>
      <c r="K24" s="299"/>
    </row>
    <row r="25" spans="1:11" s="257" customFormat="1" ht="16" customHeight="1" x14ac:dyDescent="0.25">
      <c r="A25" s="78"/>
      <c r="B25" s="520" t="s">
        <v>815</v>
      </c>
      <c r="C25" s="521" t="s">
        <v>901</v>
      </c>
      <c r="D25" s="73" t="s">
        <v>6</v>
      </c>
      <c r="E25" s="5">
        <v>6</v>
      </c>
      <c r="F25" s="10"/>
      <c r="G25" s="5">
        <v>6</v>
      </c>
      <c r="H25" s="299"/>
      <c r="I25" s="299"/>
      <c r="J25" s="299"/>
      <c r="K25" s="299"/>
    </row>
    <row r="26" spans="1:11" s="257" customFormat="1" ht="16" customHeight="1" x14ac:dyDescent="0.25">
      <c r="A26" s="78"/>
      <c r="B26" s="520" t="s">
        <v>815</v>
      </c>
      <c r="C26" s="521" t="s">
        <v>902</v>
      </c>
      <c r="D26" s="92" t="s">
        <v>7</v>
      </c>
      <c r="E26" s="5">
        <v>5</v>
      </c>
      <c r="F26" s="10"/>
      <c r="G26" s="5">
        <v>5</v>
      </c>
      <c r="H26" s="299"/>
      <c r="I26" s="299"/>
      <c r="J26" s="299"/>
      <c r="K26" s="299"/>
    </row>
    <row r="27" spans="1:11" s="257" customFormat="1" ht="16" customHeight="1" x14ac:dyDescent="0.25">
      <c r="A27" s="78"/>
      <c r="B27" s="520" t="s">
        <v>815</v>
      </c>
      <c r="C27" s="521" t="s">
        <v>903</v>
      </c>
      <c r="D27" s="73" t="s">
        <v>8</v>
      </c>
      <c r="E27" s="5">
        <v>27</v>
      </c>
      <c r="F27" s="10"/>
      <c r="G27" s="5">
        <v>27</v>
      </c>
      <c r="H27" s="299"/>
      <c r="I27" s="299"/>
      <c r="J27" s="299"/>
      <c r="K27" s="299"/>
    </row>
    <row r="28" spans="1:11" s="257" customFormat="1" ht="16" customHeight="1" x14ac:dyDescent="0.25">
      <c r="A28" s="78"/>
      <c r="B28" s="520" t="s">
        <v>815</v>
      </c>
      <c r="C28" s="521" t="s">
        <v>904</v>
      </c>
      <c r="D28" s="73" t="s">
        <v>80</v>
      </c>
      <c r="E28" s="5">
        <v>50</v>
      </c>
      <c r="F28" s="10"/>
      <c r="G28" s="5">
        <v>50</v>
      </c>
      <c r="H28" s="299"/>
      <c r="I28" s="299"/>
      <c r="J28" s="299"/>
      <c r="K28" s="299"/>
    </row>
    <row r="29" spans="1:11" s="257" customFormat="1" ht="16" customHeight="1" x14ac:dyDescent="0.25">
      <c r="A29" s="78"/>
      <c r="B29" s="520" t="s">
        <v>815</v>
      </c>
      <c r="C29" s="521" t="s">
        <v>905</v>
      </c>
      <c r="D29" s="92" t="s">
        <v>27</v>
      </c>
      <c r="E29" s="5">
        <v>7</v>
      </c>
      <c r="F29" s="10"/>
      <c r="G29" s="5">
        <v>7</v>
      </c>
      <c r="H29" s="299"/>
      <c r="I29" s="299"/>
      <c r="J29" s="299"/>
      <c r="K29" s="299"/>
    </row>
    <row r="30" spans="1:11" s="257" customFormat="1" ht="16" customHeight="1" x14ac:dyDescent="0.25">
      <c r="A30" s="78"/>
      <c r="B30" s="520" t="s">
        <v>815</v>
      </c>
      <c r="C30" s="521" t="s">
        <v>906</v>
      </c>
      <c r="D30" s="92" t="s">
        <v>12</v>
      </c>
      <c r="E30" s="5">
        <v>8</v>
      </c>
      <c r="F30" s="10"/>
      <c r="G30" s="5">
        <v>8</v>
      </c>
      <c r="H30" s="299"/>
      <c r="I30" s="299"/>
      <c r="J30" s="299"/>
      <c r="K30" s="299"/>
    </row>
    <row r="31" spans="1:11" s="257" customFormat="1" ht="16" customHeight="1" x14ac:dyDescent="0.25">
      <c r="A31" s="78"/>
      <c r="B31" s="520" t="s">
        <v>815</v>
      </c>
      <c r="C31" s="521" t="s">
        <v>264</v>
      </c>
      <c r="D31" s="73" t="s">
        <v>81</v>
      </c>
      <c r="E31" s="5">
        <v>9</v>
      </c>
      <c r="F31" s="10"/>
      <c r="G31" s="5">
        <v>9</v>
      </c>
      <c r="H31" s="299"/>
      <c r="I31" s="299"/>
      <c r="J31" s="299"/>
      <c r="K31" s="299"/>
    </row>
    <row r="32" spans="1:11" s="257" customFormat="1" ht="16" customHeight="1" x14ac:dyDescent="0.25">
      <c r="A32" s="78"/>
      <c r="B32" s="520" t="s">
        <v>815</v>
      </c>
      <c r="C32" s="521" t="s">
        <v>907</v>
      </c>
      <c r="D32" s="73" t="s">
        <v>10</v>
      </c>
      <c r="E32" s="5">
        <v>10</v>
      </c>
      <c r="F32" s="10"/>
      <c r="G32" s="5">
        <v>10</v>
      </c>
      <c r="H32" s="299"/>
      <c r="I32" s="299"/>
      <c r="J32" s="299"/>
      <c r="K32" s="299"/>
    </row>
    <row r="33" spans="1:11" s="257" customFormat="1" ht="16" customHeight="1" x14ac:dyDescent="0.25">
      <c r="A33" s="78"/>
      <c r="B33" s="520" t="s">
        <v>815</v>
      </c>
      <c r="C33" s="521" t="s">
        <v>263</v>
      </c>
      <c r="D33" s="73" t="s">
        <v>82</v>
      </c>
      <c r="E33" s="5">
        <v>228</v>
      </c>
      <c r="F33" s="10"/>
      <c r="G33" s="5">
        <v>228</v>
      </c>
      <c r="H33" s="299"/>
      <c r="I33" s="299"/>
      <c r="J33" s="299"/>
      <c r="K33" s="299"/>
    </row>
    <row r="34" spans="1:11" s="257" customFormat="1" ht="16" customHeight="1" x14ac:dyDescent="0.25">
      <c r="A34" s="78"/>
      <c r="B34" s="520" t="s">
        <v>815</v>
      </c>
      <c r="C34" s="521" t="s">
        <v>908</v>
      </c>
      <c r="D34" s="73" t="s">
        <v>83</v>
      </c>
      <c r="E34" s="5">
        <v>34</v>
      </c>
      <c r="F34" s="10"/>
      <c r="G34" s="5">
        <v>34</v>
      </c>
      <c r="H34" s="299"/>
      <c r="I34" s="299"/>
      <c r="J34" s="299"/>
      <c r="K34" s="299"/>
    </row>
    <row r="35" spans="1:11" s="257" customFormat="1" ht="16" customHeight="1" x14ac:dyDescent="0.25">
      <c r="A35" s="78"/>
      <c r="B35" s="520" t="s">
        <v>815</v>
      </c>
      <c r="C35" s="521" t="s">
        <v>909</v>
      </c>
      <c r="D35" s="73" t="s">
        <v>84</v>
      </c>
      <c r="E35" s="5">
        <v>230</v>
      </c>
      <c r="F35" s="10"/>
      <c r="G35" s="5">
        <v>230</v>
      </c>
      <c r="H35" s="299"/>
      <c r="I35" s="299"/>
      <c r="J35" s="299"/>
      <c r="K35" s="299"/>
    </row>
    <row r="36" spans="1:11" ht="16" customHeight="1" x14ac:dyDescent="0.25">
      <c r="A36" s="78"/>
      <c r="B36" s="520" t="s">
        <v>815</v>
      </c>
      <c r="C36" s="522" t="s">
        <v>910</v>
      </c>
      <c r="D36" s="73" t="s">
        <v>9</v>
      </c>
      <c r="E36" s="5">
        <v>11</v>
      </c>
      <c r="F36" s="10"/>
      <c r="G36" s="5">
        <v>11</v>
      </c>
    </row>
    <row r="37" spans="1:11" ht="16" customHeight="1" x14ac:dyDescent="0.25">
      <c r="A37" s="78"/>
      <c r="B37" s="520" t="s">
        <v>815</v>
      </c>
      <c r="C37" s="522" t="s">
        <v>911</v>
      </c>
      <c r="D37" s="73" t="s">
        <v>30</v>
      </c>
      <c r="E37" s="5">
        <v>12</v>
      </c>
      <c r="F37" s="10"/>
      <c r="G37" s="5">
        <v>12</v>
      </c>
    </row>
    <row r="38" spans="1:11" ht="16" customHeight="1" x14ac:dyDescent="0.25">
      <c r="A38" s="78"/>
      <c r="B38" s="520" t="s">
        <v>815</v>
      </c>
      <c r="C38" s="522" t="s">
        <v>912</v>
      </c>
      <c r="D38" s="92" t="s">
        <v>13</v>
      </c>
      <c r="E38" s="5">
        <v>13</v>
      </c>
      <c r="F38" s="10"/>
      <c r="G38" s="5">
        <v>13</v>
      </c>
    </row>
    <row r="39" spans="1:11" ht="16" customHeight="1" x14ac:dyDescent="0.25">
      <c r="A39" s="78"/>
      <c r="B39" s="520" t="s">
        <v>815</v>
      </c>
      <c r="C39" s="522" t="s">
        <v>265</v>
      </c>
      <c r="D39" s="73" t="s">
        <v>85</v>
      </c>
      <c r="E39" s="5">
        <v>229</v>
      </c>
      <c r="F39" s="10"/>
      <c r="G39" s="5">
        <v>229</v>
      </c>
    </row>
    <row r="40" spans="1:11" ht="16" customHeight="1" x14ac:dyDescent="0.25">
      <c r="A40" s="78"/>
      <c r="B40" s="520" t="s">
        <v>815</v>
      </c>
      <c r="C40" s="522" t="s">
        <v>913</v>
      </c>
      <c r="D40" s="73" t="s">
        <v>32</v>
      </c>
      <c r="E40" s="5">
        <v>45</v>
      </c>
      <c r="F40" s="10"/>
      <c r="G40" s="5">
        <v>45</v>
      </c>
    </row>
    <row r="41" spans="1:11" ht="16" customHeight="1" x14ac:dyDescent="0.25">
      <c r="A41" s="78"/>
      <c r="B41" s="520" t="s">
        <v>815</v>
      </c>
      <c r="C41" s="522" t="s">
        <v>914</v>
      </c>
      <c r="D41" s="73" t="s">
        <v>15</v>
      </c>
      <c r="E41" s="5">
        <v>28</v>
      </c>
      <c r="F41" s="10"/>
      <c r="G41" s="5">
        <v>28</v>
      </c>
    </row>
    <row r="42" spans="1:11" ht="16" customHeight="1" x14ac:dyDescent="0.25">
      <c r="A42" s="78"/>
      <c r="B42" s="520" t="s">
        <v>815</v>
      </c>
      <c r="C42" s="522" t="s">
        <v>915</v>
      </c>
      <c r="D42" s="73" t="s">
        <v>16</v>
      </c>
      <c r="E42" s="5">
        <v>29</v>
      </c>
      <c r="F42" s="10"/>
      <c r="G42" s="5">
        <v>29</v>
      </c>
    </row>
    <row r="43" spans="1:11" ht="16" customHeight="1" x14ac:dyDescent="0.25">
      <c r="A43" s="78"/>
      <c r="B43" s="520" t="s">
        <v>815</v>
      </c>
      <c r="C43" s="522" t="s">
        <v>916</v>
      </c>
      <c r="D43" s="73" t="s">
        <v>17</v>
      </c>
      <c r="E43" s="5">
        <v>15</v>
      </c>
      <c r="F43" s="10"/>
      <c r="G43" s="5">
        <v>15</v>
      </c>
    </row>
    <row r="44" spans="1:11" ht="16" customHeight="1" x14ac:dyDescent="0.25">
      <c r="A44" s="78"/>
      <c r="B44" s="520" t="s">
        <v>815</v>
      </c>
      <c r="C44" s="522" t="s">
        <v>273</v>
      </c>
      <c r="D44" s="92" t="s">
        <v>19</v>
      </c>
      <c r="E44" s="5">
        <v>16</v>
      </c>
      <c r="F44" s="10"/>
      <c r="G44" s="5">
        <v>16</v>
      </c>
    </row>
    <row r="45" spans="1:11" ht="16" customHeight="1" x14ac:dyDescent="0.25">
      <c r="A45" s="78"/>
      <c r="B45" s="520" t="s">
        <v>815</v>
      </c>
      <c r="C45" s="522" t="s">
        <v>1097</v>
      </c>
      <c r="D45" s="73" t="s">
        <v>86</v>
      </c>
      <c r="E45" s="5">
        <v>47</v>
      </c>
      <c r="F45" s="10"/>
      <c r="G45" s="5">
        <v>47</v>
      </c>
    </row>
    <row r="46" spans="1:11" ht="16" customHeight="1" x14ac:dyDescent="0.25">
      <c r="A46" s="78"/>
      <c r="B46" s="520" t="s">
        <v>815</v>
      </c>
      <c r="C46" s="522" t="s">
        <v>917</v>
      </c>
      <c r="D46" s="73" t="s">
        <v>87</v>
      </c>
      <c r="E46" s="5">
        <v>41</v>
      </c>
      <c r="F46" s="10"/>
      <c r="G46" s="5">
        <v>41</v>
      </c>
    </row>
    <row r="47" spans="1:11" ht="16" customHeight="1" x14ac:dyDescent="0.25">
      <c r="A47" s="78"/>
      <c r="B47" s="520" t="s">
        <v>815</v>
      </c>
      <c r="C47" s="522" t="s">
        <v>283</v>
      </c>
      <c r="D47" s="73" t="s">
        <v>88</v>
      </c>
      <c r="E47" s="5">
        <v>236</v>
      </c>
      <c r="F47" s="10"/>
      <c r="G47" s="5">
        <v>236</v>
      </c>
    </row>
    <row r="48" spans="1:11" ht="16" customHeight="1" x14ac:dyDescent="0.25">
      <c r="A48" s="78"/>
      <c r="B48" s="520" t="s">
        <v>815</v>
      </c>
      <c r="C48" s="522" t="s">
        <v>918</v>
      </c>
      <c r="D48" s="73" t="s">
        <v>20</v>
      </c>
      <c r="E48" s="5">
        <v>18</v>
      </c>
      <c r="F48" s="10"/>
      <c r="G48" s="5">
        <v>18</v>
      </c>
    </row>
    <row r="49" spans="1:7" ht="16" customHeight="1" x14ac:dyDescent="0.25">
      <c r="A49" s="78"/>
      <c r="B49" s="520" t="s">
        <v>815</v>
      </c>
      <c r="C49" s="522" t="s">
        <v>919</v>
      </c>
      <c r="D49" s="92" t="s">
        <v>31</v>
      </c>
      <c r="E49" s="5">
        <v>19</v>
      </c>
      <c r="F49" s="10"/>
      <c r="G49" s="5">
        <v>19</v>
      </c>
    </row>
    <row r="50" spans="1:7" ht="16" customHeight="1" x14ac:dyDescent="0.25">
      <c r="A50" s="78"/>
      <c r="B50" s="520" t="s">
        <v>815</v>
      </c>
      <c r="C50" s="522" t="s">
        <v>920</v>
      </c>
      <c r="D50" s="73" t="s">
        <v>21</v>
      </c>
      <c r="E50" s="5">
        <v>20</v>
      </c>
      <c r="F50" s="10"/>
      <c r="G50" s="5">
        <v>20</v>
      </c>
    </row>
    <row r="51" spans="1:7" ht="16" customHeight="1" x14ac:dyDescent="0.25">
      <c r="A51" s="78"/>
      <c r="B51" s="520" t="s">
        <v>815</v>
      </c>
      <c r="C51" s="522" t="s">
        <v>921</v>
      </c>
      <c r="D51" s="73" t="s">
        <v>22</v>
      </c>
      <c r="E51" s="5">
        <v>21</v>
      </c>
      <c r="F51" s="10"/>
      <c r="G51" s="5">
        <v>21</v>
      </c>
    </row>
    <row r="52" spans="1:7" ht="16" customHeight="1" x14ac:dyDescent="0.25">
      <c r="A52" s="78"/>
      <c r="B52" s="520" t="s">
        <v>815</v>
      </c>
      <c r="C52" s="522" t="s">
        <v>274</v>
      </c>
      <c r="D52" s="92" t="s">
        <v>23</v>
      </c>
      <c r="E52" s="5">
        <v>22</v>
      </c>
      <c r="F52" s="10"/>
      <c r="G52" s="5">
        <v>22</v>
      </c>
    </row>
    <row r="53" spans="1:7" ht="16" customHeight="1" x14ac:dyDescent="0.25">
      <c r="A53" s="78"/>
      <c r="B53" s="520" t="s">
        <v>815</v>
      </c>
      <c r="C53" s="522" t="s">
        <v>922</v>
      </c>
      <c r="D53" s="73" t="s">
        <v>24</v>
      </c>
      <c r="E53" s="5">
        <v>23</v>
      </c>
      <c r="F53" s="10"/>
      <c r="G53" s="5">
        <v>23</v>
      </c>
    </row>
    <row r="54" spans="1:7" ht="16" customHeight="1" x14ac:dyDescent="0.25">
      <c r="A54" s="78"/>
      <c r="B54" s="520" t="s">
        <v>815</v>
      </c>
      <c r="C54" s="522" t="s">
        <v>1098</v>
      </c>
      <c r="D54" s="73" t="s">
        <v>33</v>
      </c>
      <c r="E54" s="5">
        <v>42</v>
      </c>
      <c r="F54" s="10"/>
      <c r="G54" s="5">
        <v>42</v>
      </c>
    </row>
    <row r="55" spans="1:7" ht="16" customHeight="1" x14ac:dyDescent="0.25">
      <c r="A55" s="78"/>
      <c r="B55" s="520" t="s">
        <v>815</v>
      </c>
      <c r="C55" s="522" t="s">
        <v>284</v>
      </c>
      <c r="D55" s="73" t="s">
        <v>90</v>
      </c>
      <c r="E55" s="5">
        <v>24</v>
      </c>
      <c r="F55" s="10"/>
      <c r="G55" s="5">
        <v>24</v>
      </c>
    </row>
    <row r="56" spans="1:7" ht="16" customHeight="1" x14ac:dyDescent="0.25">
      <c r="A56" s="78"/>
      <c r="B56" s="520" t="s">
        <v>815</v>
      </c>
      <c r="C56" s="522" t="s">
        <v>923</v>
      </c>
      <c r="D56" s="73" t="s">
        <v>28</v>
      </c>
      <c r="E56" s="5">
        <v>25</v>
      </c>
      <c r="F56" s="10"/>
      <c r="G56" s="5">
        <v>25</v>
      </c>
    </row>
    <row r="57" spans="1:7" ht="16" customHeight="1" x14ac:dyDescent="0.25">
      <c r="A57" s="78"/>
      <c r="B57" s="520" t="s">
        <v>815</v>
      </c>
      <c r="C57" s="522" t="s">
        <v>924</v>
      </c>
      <c r="D57" s="73" t="s">
        <v>89</v>
      </c>
      <c r="E57" s="5">
        <v>48</v>
      </c>
      <c r="F57" s="10"/>
      <c r="G57" s="5">
        <v>48</v>
      </c>
    </row>
    <row r="58" spans="1:7" ht="16" customHeight="1" x14ac:dyDescent="0.25">
      <c r="A58" s="78"/>
      <c r="B58" s="520" t="s">
        <v>815</v>
      </c>
      <c r="C58" s="522" t="s">
        <v>925</v>
      </c>
      <c r="D58" s="73" t="s">
        <v>26</v>
      </c>
      <c r="E58" s="5">
        <v>49</v>
      </c>
      <c r="F58" s="10"/>
      <c r="G58" s="5">
        <v>49</v>
      </c>
    </row>
    <row r="59" spans="1:7" ht="16" customHeight="1" x14ac:dyDescent="0.25">
      <c r="A59" s="78"/>
      <c r="B59" s="520" t="s">
        <v>815</v>
      </c>
      <c r="C59" s="522" t="s">
        <v>926</v>
      </c>
      <c r="D59" s="73" t="s">
        <v>25</v>
      </c>
      <c r="E59" s="5">
        <v>46</v>
      </c>
      <c r="F59" s="10"/>
      <c r="G59" s="5">
        <v>46</v>
      </c>
    </row>
    <row r="60" spans="1:7" ht="16" customHeight="1" x14ac:dyDescent="0.25">
      <c r="A60" s="78"/>
      <c r="B60" s="520" t="s">
        <v>815</v>
      </c>
      <c r="C60" s="522" t="s">
        <v>927</v>
      </c>
      <c r="D60" s="92" t="s">
        <v>11</v>
      </c>
      <c r="E60" s="5">
        <v>30</v>
      </c>
      <c r="F60" s="10"/>
      <c r="G60" s="5">
        <v>30</v>
      </c>
    </row>
    <row r="61" spans="1:7" ht="16" customHeight="1" x14ac:dyDescent="0.25">
      <c r="A61" s="78"/>
      <c r="B61" s="520" t="s">
        <v>815</v>
      </c>
      <c r="C61" s="522" t="s">
        <v>1096</v>
      </c>
      <c r="D61" s="73" t="s">
        <v>5</v>
      </c>
      <c r="E61" s="5">
        <v>31</v>
      </c>
      <c r="F61" s="10"/>
      <c r="G61" s="5">
        <v>31</v>
      </c>
    </row>
    <row r="62" spans="1:7" ht="16" customHeight="1" x14ac:dyDescent="0.25">
      <c r="A62" s="78"/>
      <c r="B62" s="520" t="s">
        <v>815</v>
      </c>
      <c r="C62" s="522" t="s">
        <v>928</v>
      </c>
      <c r="D62" s="73" t="s">
        <v>34</v>
      </c>
      <c r="E62" s="5">
        <v>32</v>
      </c>
      <c r="F62" s="10"/>
      <c r="G62" s="5">
        <v>32</v>
      </c>
    </row>
    <row r="63" spans="1:7" ht="16" customHeight="1" x14ac:dyDescent="0.25">
      <c r="A63" s="78"/>
      <c r="B63" s="520" t="s">
        <v>815</v>
      </c>
      <c r="C63" s="522" t="s">
        <v>285</v>
      </c>
      <c r="D63" s="73" t="s">
        <v>91</v>
      </c>
      <c r="E63" s="5">
        <v>43</v>
      </c>
      <c r="F63" s="61"/>
      <c r="G63" s="5">
        <v>43</v>
      </c>
    </row>
    <row r="64" spans="1:7" ht="16" customHeight="1" x14ac:dyDescent="0.25">
      <c r="A64" s="78"/>
      <c r="B64" s="520" t="s">
        <v>815</v>
      </c>
      <c r="C64" s="522" t="s">
        <v>929</v>
      </c>
      <c r="D64" s="73" t="s">
        <v>18</v>
      </c>
      <c r="E64" s="5">
        <v>33</v>
      </c>
      <c r="F64" s="61"/>
      <c r="G64" s="5">
        <v>33</v>
      </c>
    </row>
    <row r="65" spans="1:11" ht="16" customHeight="1" x14ac:dyDescent="0.25">
      <c r="A65" s="78"/>
      <c r="B65" s="520" t="s">
        <v>815</v>
      </c>
      <c r="C65" s="522" t="s">
        <v>930</v>
      </c>
      <c r="D65" s="92" t="s">
        <v>29</v>
      </c>
      <c r="E65" s="5">
        <v>35</v>
      </c>
      <c r="F65" s="10"/>
      <c r="G65" s="5">
        <v>35</v>
      </c>
    </row>
    <row r="66" spans="1:11" ht="16" customHeight="1" x14ac:dyDescent="0.25">
      <c r="A66" s="78"/>
      <c r="B66" s="520" t="s">
        <v>815</v>
      </c>
      <c r="C66" s="522" t="s">
        <v>931</v>
      </c>
      <c r="D66" s="73" t="s">
        <v>14</v>
      </c>
      <c r="E66" s="5">
        <v>36</v>
      </c>
      <c r="F66" s="10"/>
      <c r="G66" s="5">
        <v>36</v>
      </c>
    </row>
    <row r="67" spans="1:11" ht="35.15" customHeight="1" thickBot="1" x14ac:dyDescent="0.35">
      <c r="A67" s="78"/>
      <c r="B67" s="523" t="s">
        <v>823</v>
      </c>
      <c r="C67" s="524"/>
      <c r="D67" s="97" t="s">
        <v>44</v>
      </c>
      <c r="E67" s="9"/>
      <c r="F67" s="238">
        <f>SUM(F68,F74)</f>
        <v>0</v>
      </c>
      <c r="G67" s="9"/>
    </row>
    <row r="68" spans="1:11" ht="35.15" customHeight="1" thickTop="1" thickBot="1" x14ac:dyDescent="0.35">
      <c r="A68" s="78"/>
      <c r="B68" s="525" t="s">
        <v>932</v>
      </c>
      <c r="C68" s="526"/>
      <c r="D68" s="98" t="s">
        <v>422</v>
      </c>
      <c r="E68" s="5"/>
      <c r="F68" s="238">
        <f>SUM(F69:F73)</f>
        <v>0</v>
      </c>
      <c r="G68" s="5"/>
    </row>
    <row r="69" spans="1:11" ht="16" customHeight="1" thickTop="1" x14ac:dyDescent="0.25">
      <c r="A69" s="78"/>
      <c r="B69" s="520" t="s">
        <v>932</v>
      </c>
      <c r="C69" s="521" t="s">
        <v>933</v>
      </c>
      <c r="D69" s="73" t="s">
        <v>35</v>
      </c>
      <c r="E69" s="5">
        <v>103</v>
      </c>
      <c r="F69" s="10"/>
      <c r="G69" s="5">
        <v>103</v>
      </c>
    </row>
    <row r="70" spans="1:11" s="257" customFormat="1" ht="16" customHeight="1" x14ac:dyDescent="0.25">
      <c r="A70" s="78"/>
      <c r="B70" s="520" t="s">
        <v>932</v>
      </c>
      <c r="C70" s="521" t="s">
        <v>934</v>
      </c>
      <c r="D70" s="73" t="s">
        <v>92</v>
      </c>
      <c r="E70" s="5">
        <v>104</v>
      </c>
      <c r="F70" s="10"/>
      <c r="G70" s="5">
        <v>104</v>
      </c>
      <c r="H70" s="299"/>
      <c r="I70" s="299"/>
      <c r="J70" s="299"/>
      <c r="K70" s="299"/>
    </row>
    <row r="71" spans="1:11" s="257" customFormat="1" ht="16" customHeight="1" x14ac:dyDescent="0.25">
      <c r="A71" s="78"/>
      <c r="B71" s="520" t="s">
        <v>932</v>
      </c>
      <c r="C71" s="521" t="s">
        <v>935</v>
      </c>
      <c r="D71" s="73" t="s">
        <v>93</v>
      </c>
      <c r="E71" s="5">
        <v>126</v>
      </c>
      <c r="F71" s="10"/>
      <c r="G71" s="5">
        <v>126</v>
      </c>
      <c r="H71" s="299"/>
      <c r="I71" s="299"/>
      <c r="J71" s="299"/>
      <c r="K71" s="299"/>
    </row>
    <row r="72" spans="1:11" s="257" customFormat="1" ht="16" customHeight="1" x14ac:dyDescent="0.25">
      <c r="A72" s="78"/>
      <c r="B72" s="520" t="s">
        <v>932</v>
      </c>
      <c r="C72" s="521" t="s">
        <v>936</v>
      </c>
      <c r="D72" s="92" t="s">
        <v>36</v>
      </c>
      <c r="E72" s="5">
        <v>130</v>
      </c>
      <c r="F72" s="10"/>
      <c r="G72" s="5">
        <v>130</v>
      </c>
      <c r="H72" s="299"/>
      <c r="I72" s="299"/>
      <c r="J72" s="299"/>
      <c r="K72" s="299"/>
    </row>
    <row r="73" spans="1:11" ht="16" customHeight="1" x14ac:dyDescent="0.25">
      <c r="A73" s="78"/>
      <c r="B73" s="520" t="s">
        <v>932</v>
      </c>
      <c r="C73" s="522" t="s">
        <v>937</v>
      </c>
      <c r="D73" s="73" t="s">
        <v>94</v>
      </c>
      <c r="E73" s="5">
        <v>153</v>
      </c>
      <c r="F73" s="10"/>
      <c r="G73" s="5">
        <v>153</v>
      </c>
    </row>
    <row r="74" spans="1:11" ht="35.15" customHeight="1" thickBot="1" x14ac:dyDescent="0.35">
      <c r="A74" s="78"/>
      <c r="B74" s="527" t="s">
        <v>938</v>
      </c>
      <c r="C74" s="526"/>
      <c r="D74" s="149" t="s">
        <v>53</v>
      </c>
      <c r="E74" s="74"/>
      <c r="F74" s="238">
        <f>SUM(F75:F125)</f>
        <v>0</v>
      </c>
      <c r="G74" s="74"/>
    </row>
    <row r="75" spans="1:11" ht="16" customHeight="1" thickTop="1" x14ac:dyDescent="0.25">
      <c r="A75" s="78"/>
      <c r="B75" s="520" t="s">
        <v>938</v>
      </c>
      <c r="C75" s="522" t="s">
        <v>362</v>
      </c>
      <c r="D75" s="92" t="s">
        <v>95</v>
      </c>
      <c r="E75" s="5">
        <v>105</v>
      </c>
      <c r="F75" s="61"/>
      <c r="G75" s="5">
        <v>105</v>
      </c>
    </row>
    <row r="76" spans="1:11" s="257" customFormat="1" ht="16" customHeight="1" x14ac:dyDescent="0.25">
      <c r="A76" s="78"/>
      <c r="B76" s="520" t="s">
        <v>938</v>
      </c>
      <c r="C76" s="522" t="s">
        <v>939</v>
      </c>
      <c r="D76" s="73" t="s">
        <v>110</v>
      </c>
      <c r="E76" s="5">
        <v>106</v>
      </c>
      <c r="F76" s="61"/>
      <c r="G76" s="5">
        <v>106</v>
      </c>
      <c r="H76" s="299"/>
      <c r="I76" s="299"/>
      <c r="J76" s="299"/>
      <c r="K76" s="299"/>
    </row>
    <row r="77" spans="1:11" s="257" customFormat="1" ht="16" customHeight="1" x14ac:dyDescent="0.25">
      <c r="A77" s="78"/>
      <c r="B77" s="520" t="s">
        <v>938</v>
      </c>
      <c r="C77" s="522" t="s">
        <v>940</v>
      </c>
      <c r="D77" s="73" t="s">
        <v>112</v>
      </c>
      <c r="E77" s="5">
        <v>107</v>
      </c>
      <c r="F77" s="61"/>
      <c r="G77" s="5">
        <v>107</v>
      </c>
      <c r="H77" s="299"/>
      <c r="I77" s="299"/>
      <c r="J77" s="299"/>
      <c r="K77" s="299"/>
    </row>
    <row r="78" spans="1:11" s="257" customFormat="1" ht="16" customHeight="1" x14ac:dyDescent="0.25">
      <c r="A78" s="78"/>
      <c r="B78" s="520" t="s">
        <v>938</v>
      </c>
      <c r="C78" s="522" t="s">
        <v>286</v>
      </c>
      <c r="D78" s="73" t="s">
        <v>96</v>
      </c>
      <c r="E78" s="5">
        <v>108</v>
      </c>
      <c r="F78" s="61"/>
      <c r="G78" s="5">
        <v>108</v>
      </c>
      <c r="H78" s="299"/>
      <c r="I78" s="299"/>
      <c r="J78" s="299"/>
      <c r="K78" s="299"/>
    </row>
    <row r="79" spans="1:11" s="257" customFormat="1" ht="16" customHeight="1" x14ac:dyDescent="0.25">
      <c r="A79" s="78"/>
      <c r="B79" s="520" t="s">
        <v>938</v>
      </c>
      <c r="C79" s="522" t="s">
        <v>941</v>
      </c>
      <c r="D79" s="73" t="s">
        <v>97</v>
      </c>
      <c r="E79" s="5">
        <v>109</v>
      </c>
      <c r="F79" s="61"/>
      <c r="G79" s="5">
        <v>109</v>
      </c>
      <c r="H79" s="299"/>
      <c r="I79" s="299"/>
      <c r="J79" s="299"/>
      <c r="K79" s="299"/>
    </row>
    <row r="80" spans="1:11" s="257" customFormat="1" ht="16" customHeight="1" x14ac:dyDescent="0.25">
      <c r="A80" s="78"/>
      <c r="B80" s="520" t="s">
        <v>938</v>
      </c>
      <c r="C80" s="522" t="s">
        <v>942</v>
      </c>
      <c r="D80" s="92" t="s">
        <v>98</v>
      </c>
      <c r="E80" s="5">
        <v>175</v>
      </c>
      <c r="F80" s="61"/>
      <c r="G80" s="5">
        <v>175</v>
      </c>
      <c r="H80" s="299"/>
      <c r="I80" s="299"/>
      <c r="J80" s="299"/>
      <c r="K80" s="299"/>
    </row>
    <row r="81" spans="1:11" s="257" customFormat="1" ht="16" customHeight="1" x14ac:dyDescent="0.25">
      <c r="A81" s="78"/>
      <c r="B81" s="520" t="s">
        <v>938</v>
      </c>
      <c r="C81" s="522" t="s">
        <v>287</v>
      </c>
      <c r="D81" s="73" t="s">
        <v>99</v>
      </c>
      <c r="E81" s="5">
        <v>110</v>
      </c>
      <c r="F81" s="61"/>
      <c r="G81" s="5">
        <v>110</v>
      </c>
      <c r="H81" s="299"/>
      <c r="I81" s="299"/>
      <c r="J81" s="299"/>
      <c r="K81" s="299"/>
    </row>
    <row r="82" spans="1:11" s="257" customFormat="1" ht="16" customHeight="1" x14ac:dyDescent="0.25">
      <c r="A82" s="78"/>
      <c r="B82" s="520" t="s">
        <v>938</v>
      </c>
      <c r="C82" s="522" t="s">
        <v>288</v>
      </c>
      <c r="D82" s="73" t="s">
        <v>100</v>
      </c>
      <c r="E82" s="5">
        <v>111</v>
      </c>
      <c r="F82" s="61"/>
      <c r="G82" s="5">
        <v>111</v>
      </c>
      <c r="H82" s="299"/>
      <c r="I82" s="299"/>
      <c r="J82" s="299"/>
      <c r="K82" s="299"/>
    </row>
    <row r="83" spans="1:11" s="257" customFormat="1" ht="16" customHeight="1" x14ac:dyDescent="0.25">
      <c r="A83" s="78"/>
      <c r="B83" s="520" t="s">
        <v>938</v>
      </c>
      <c r="C83" s="522" t="s">
        <v>384</v>
      </c>
      <c r="D83" s="73" t="s">
        <v>107</v>
      </c>
      <c r="E83" s="5">
        <v>113</v>
      </c>
      <c r="F83" s="61"/>
      <c r="G83" s="5">
        <v>113</v>
      </c>
      <c r="H83" s="299"/>
      <c r="I83" s="299"/>
      <c r="J83" s="299"/>
      <c r="K83" s="299"/>
    </row>
    <row r="84" spans="1:11" s="257" customFormat="1" ht="16" customHeight="1" x14ac:dyDescent="0.25">
      <c r="A84" s="78"/>
      <c r="B84" s="520" t="s">
        <v>938</v>
      </c>
      <c r="C84" s="522" t="s">
        <v>943</v>
      </c>
      <c r="D84" s="73" t="s">
        <v>109</v>
      </c>
      <c r="E84" s="5">
        <v>112</v>
      </c>
      <c r="F84" s="61"/>
      <c r="G84" s="5">
        <v>112</v>
      </c>
      <c r="H84" s="299"/>
      <c r="I84" s="299"/>
      <c r="J84" s="299"/>
      <c r="K84" s="299"/>
    </row>
    <row r="85" spans="1:11" s="257" customFormat="1" ht="16" customHeight="1" x14ac:dyDescent="0.25">
      <c r="A85" s="78"/>
      <c r="B85" s="520" t="s">
        <v>938</v>
      </c>
      <c r="C85" s="522" t="s">
        <v>289</v>
      </c>
      <c r="D85" s="73" t="s">
        <v>111</v>
      </c>
      <c r="E85" s="5">
        <v>102</v>
      </c>
      <c r="F85" s="61"/>
      <c r="G85" s="5">
        <v>102</v>
      </c>
      <c r="H85" s="299"/>
      <c r="I85" s="299"/>
      <c r="J85" s="299"/>
      <c r="K85" s="299"/>
    </row>
    <row r="86" spans="1:11" s="257" customFormat="1" ht="16" customHeight="1" x14ac:dyDescent="0.25">
      <c r="A86" s="78"/>
      <c r="B86" s="520" t="s">
        <v>938</v>
      </c>
      <c r="C86" s="522" t="s">
        <v>944</v>
      </c>
      <c r="D86" s="73" t="s">
        <v>113</v>
      </c>
      <c r="E86" s="5">
        <v>114</v>
      </c>
      <c r="F86" s="61"/>
      <c r="G86" s="5">
        <v>114</v>
      </c>
      <c r="H86" s="299"/>
      <c r="I86" s="299"/>
      <c r="J86" s="299"/>
      <c r="K86" s="299"/>
    </row>
    <row r="87" spans="1:11" s="257" customFormat="1" ht="16" customHeight="1" x14ac:dyDescent="0.25">
      <c r="A87" s="78"/>
      <c r="B87" s="520" t="s">
        <v>938</v>
      </c>
      <c r="C87" s="522" t="s">
        <v>290</v>
      </c>
      <c r="D87" s="73" t="s">
        <v>114</v>
      </c>
      <c r="E87" s="5">
        <v>115</v>
      </c>
      <c r="F87" s="61"/>
      <c r="G87" s="5">
        <v>115</v>
      </c>
      <c r="H87" s="299"/>
      <c r="I87" s="299"/>
      <c r="J87" s="299"/>
      <c r="K87" s="299"/>
    </row>
    <row r="88" spans="1:11" s="257" customFormat="1" ht="16" customHeight="1" x14ac:dyDescent="0.25">
      <c r="A88" s="78"/>
      <c r="B88" s="520" t="s">
        <v>938</v>
      </c>
      <c r="C88" s="522" t="s">
        <v>291</v>
      </c>
      <c r="D88" s="73" t="s">
        <v>115</v>
      </c>
      <c r="E88" s="5">
        <v>116</v>
      </c>
      <c r="F88" s="61"/>
      <c r="G88" s="5">
        <v>116</v>
      </c>
      <c r="H88" s="299"/>
      <c r="I88" s="299"/>
      <c r="J88" s="299"/>
      <c r="K88" s="299"/>
    </row>
    <row r="89" spans="1:11" s="257" customFormat="1" ht="16" customHeight="1" x14ac:dyDescent="0.25">
      <c r="A89" s="78"/>
      <c r="B89" s="520" t="s">
        <v>938</v>
      </c>
      <c r="C89" s="522" t="s">
        <v>292</v>
      </c>
      <c r="D89" s="73" t="s">
        <v>116</v>
      </c>
      <c r="E89" s="5">
        <v>117</v>
      </c>
      <c r="F89" s="61"/>
      <c r="G89" s="5">
        <v>117</v>
      </c>
      <c r="H89" s="299"/>
      <c r="I89" s="299"/>
      <c r="J89" s="299"/>
      <c r="K89" s="299"/>
    </row>
    <row r="90" spans="1:11" s="257" customFormat="1" ht="16" customHeight="1" x14ac:dyDescent="0.25">
      <c r="A90" s="78"/>
      <c r="B90" s="520" t="s">
        <v>938</v>
      </c>
      <c r="C90" s="522" t="s">
        <v>293</v>
      </c>
      <c r="D90" s="73" t="s">
        <v>117</v>
      </c>
      <c r="E90" s="5">
        <v>118</v>
      </c>
      <c r="F90" s="61"/>
      <c r="G90" s="5">
        <v>118</v>
      </c>
      <c r="H90" s="299"/>
      <c r="I90" s="299"/>
      <c r="J90" s="299"/>
      <c r="K90" s="299"/>
    </row>
    <row r="91" spans="1:11" s="257" customFormat="1" ht="16" customHeight="1" x14ac:dyDescent="0.25">
      <c r="A91" s="78"/>
      <c r="B91" s="520" t="s">
        <v>938</v>
      </c>
      <c r="C91" s="522" t="s">
        <v>945</v>
      </c>
      <c r="D91" s="73" t="s">
        <v>101</v>
      </c>
      <c r="E91" s="5">
        <v>119</v>
      </c>
      <c r="F91" s="61"/>
      <c r="G91" s="5">
        <v>119</v>
      </c>
      <c r="H91" s="299"/>
      <c r="I91" s="299"/>
      <c r="J91" s="299"/>
      <c r="K91" s="299"/>
    </row>
    <row r="92" spans="1:11" s="257" customFormat="1" ht="16" customHeight="1" x14ac:dyDescent="0.25">
      <c r="A92" s="78"/>
      <c r="B92" s="520" t="s">
        <v>938</v>
      </c>
      <c r="C92" s="522" t="s">
        <v>946</v>
      </c>
      <c r="D92" s="73" t="s">
        <v>102</v>
      </c>
      <c r="E92" s="5">
        <v>120</v>
      </c>
      <c r="F92" s="61"/>
      <c r="G92" s="5">
        <v>120</v>
      </c>
      <c r="H92" s="299"/>
      <c r="I92" s="299"/>
      <c r="J92" s="299"/>
      <c r="K92" s="299"/>
    </row>
    <row r="93" spans="1:11" s="257" customFormat="1" ht="16" customHeight="1" x14ac:dyDescent="0.25">
      <c r="A93" s="78"/>
      <c r="B93" s="520" t="s">
        <v>938</v>
      </c>
      <c r="C93" s="522" t="s">
        <v>947</v>
      </c>
      <c r="D93" s="73" t="s">
        <v>118</v>
      </c>
      <c r="E93" s="5">
        <v>121</v>
      </c>
      <c r="F93" s="61"/>
      <c r="G93" s="5">
        <v>121</v>
      </c>
      <c r="H93" s="299"/>
      <c r="I93" s="299"/>
      <c r="J93" s="299"/>
      <c r="K93" s="299"/>
    </row>
    <row r="94" spans="1:11" s="257" customFormat="1" ht="16" customHeight="1" x14ac:dyDescent="0.25">
      <c r="A94" s="78"/>
      <c r="B94" s="520" t="s">
        <v>938</v>
      </c>
      <c r="C94" s="522" t="s">
        <v>948</v>
      </c>
      <c r="D94" s="92" t="s">
        <v>105</v>
      </c>
      <c r="E94" s="5">
        <v>122</v>
      </c>
      <c r="F94" s="61"/>
      <c r="G94" s="5">
        <v>122</v>
      </c>
      <c r="H94" s="299"/>
      <c r="I94" s="299"/>
      <c r="J94" s="299"/>
      <c r="K94" s="299"/>
    </row>
    <row r="95" spans="1:11" s="257" customFormat="1" ht="16" customHeight="1" x14ac:dyDescent="0.25">
      <c r="A95" s="78"/>
      <c r="B95" s="520" t="s">
        <v>938</v>
      </c>
      <c r="C95" s="522" t="s">
        <v>949</v>
      </c>
      <c r="D95" s="73" t="s">
        <v>106</v>
      </c>
      <c r="E95" s="5">
        <v>123</v>
      </c>
      <c r="F95" s="61"/>
      <c r="G95" s="5">
        <v>123</v>
      </c>
      <c r="H95" s="299"/>
      <c r="I95" s="299"/>
      <c r="J95" s="299"/>
      <c r="K95" s="299"/>
    </row>
    <row r="96" spans="1:11" s="257" customFormat="1" ht="16" customHeight="1" x14ac:dyDescent="0.25">
      <c r="A96" s="78"/>
      <c r="B96" s="520" t="s">
        <v>938</v>
      </c>
      <c r="C96" s="528" t="s">
        <v>950</v>
      </c>
      <c r="D96" s="92" t="s">
        <v>108</v>
      </c>
      <c r="E96" s="5">
        <v>155</v>
      </c>
      <c r="F96" s="61"/>
      <c r="G96" s="5">
        <v>155</v>
      </c>
      <c r="H96" s="299"/>
      <c r="I96" s="299"/>
      <c r="J96" s="299"/>
      <c r="K96" s="299"/>
    </row>
    <row r="97" spans="1:11" s="257" customFormat="1" ht="16" customHeight="1" x14ac:dyDescent="0.25">
      <c r="A97" s="78"/>
      <c r="B97" s="520" t="s">
        <v>938</v>
      </c>
      <c r="C97" s="522" t="s">
        <v>294</v>
      </c>
      <c r="D97" s="73" t="s">
        <v>119</v>
      </c>
      <c r="E97" s="5">
        <v>124</v>
      </c>
      <c r="F97" s="61"/>
      <c r="G97" s="5">
        <v>124</v>
      </c>
      <c r="H97" s="299"/>
      <c r="I97" s="299"/>
      <c r="J97" s="299"/>
      <c r="K97" s="299"/>
    </row>
    <row r="98" spans="1:11" s="257" customFormat="1" ht="16" customHeight="1" x14ac:dyDescent="0.25">
      <c r="A98" s="78"/>
      <c r="B98" s="520" t="s">
        <v>938</v>
      </c>
      <c r="C98" s="522" t="s">
        <v>266</v>
      </c>
      <c r="D98" s="73" t="s">
        <v>120</v>
      </c>
      <c r="E98" s="5">
        <v>125</v>
      </c>
      <c r="F98" s="61"/>
      <c r="G98" s="5">
        <v>125</v>
      </c>
      <c r="H98" s="299"/>
      <c r="I98" s="299"/>
      <c r="J98" s="299"/>
      <c r="K98" s="299"/>
    </row>
    <row r="99" spans="1:11" s="257" customFormat="1" ht="16" customHeight="1" x14ac:dyDescent="0.25">
      <c r="A99" s="78"/>
      <c r="B99" s="520" t="s">
        <v>938</v>
      </c>
      <c r="C99" s="522" t="s">
        <v>951</v>
      </c>
      <c r="D99" s="73" t="s">
        <v>121</v>
      </c>
      <c r="E99" s="5">
        <v>127</v>
      </c>
      <c r="F99" s="61"/>
      <c r="G99" s="5">
        <v>127</v>
      </c>
      <c r="H99" s="299"/>
      <c r="I99" s="299"/>
      <c r="J99" s="299"/>
      <c r="K99" s="299"/>
    </row>
    <row r="100" spans="1:11" s="257" customFormat="1" ht="16" customHeight="1" x14ac:dyDescent="0.25">
      <c r="A100" s="78"/>
      <c r="B100" s="520" t="s">
        <v>938</v>
      </c>
      <c r="C100" s="522" t="s">
        <v>295</v>
      </c>
      <c r="D100" s="73" t="s">
        <v>122</v>
      </c>
      <c r="E100" s="5">
        <v>128</v>
      </c>
      <c r="F100" s="61"/>
      <c r="G100" s="5">
        <v>128</v>
      </c>
      <c r="H100" s="299"/>
      <c r="I100" s="299"/>
      <c r="J100" s="299"/>
      <c r="K100" s="299"/>
    </row>
    <row r="101" spans="1:11" s="257" customFormat="1" ht="16" customHeight="1" x14ac:dyDescent="0.25">
      <c r="A101" s="78"/>
      <c r="B101" s="520" t="s">
        <v>938</v>
      </c>
      <c r="C101" s="522" t="s">
        <v>296</v>
      </c>
      <c r="D101" s="73" t="s">
        <v>123</v>
      </c>
      <c r="E101" s="5">
        <v>129</v>
      </c>
      <c r="F101" s="61"/>
      <c r="G101" s="5">
        <v>129</v>
      </c>
      <c r="H101" s="299"/>
      <c r="I101" s="299"/>
      <c r="J101" s="299"/>
      <c r="K101" s="299"/>
    </row>
    <row r="102" spans="1:11" s="257" customFormat="1" ht="16" customHeight="1" x14ac:dyDescent="0.25">
      <c r="A102" s="78"/>
      <c r="B102" s="520" t="s">
        <v>938</v>
      </c>
      <c r="C102" s="522" t="s">
        <v>952</v>
      </c>
      <c r="D102" s="73" t="s">
        <v>124</v>
      </c>
      <c r="E102" s="5">
        <v>131</v>
      </c>
      <c r="F102" s="61"/>
      <c r="G102" s="5">
        <v>131</v>
      </c>
      <c r="H102" s="299"/>
      <c r="I102" s="299"/>
      <c r="J102" s="299"/>
      <c r="K102" s="299"/>
    </row>
    <row r="103" spans="1:11" s="257" customFormat="1" ht="16" customHeight="1" x14ac:dyDescent="0.25">
      <c r="A103" s="78"/>
      <c r="B103" s="520" t="s">
        <v>938</v>
      </c>
      <c r="C103" s="522" t="s">
        <v>363</v>
      </c>
      <c r="D103" s="92" t="s">
        <v>125</v>
      </c>
      <c r="E103" s="5">
        <v>132</v>
      </c>
      <c r="F103" s="61"/>
      <c r="G103" s="5">
        <v>132</v>
      </c>
      <c r="H103" s="299"/>
      <c r="I103" s="299"/>
      <c r="J103" s="299"/>
      <c r="K103" s="299"/>
    </row>
    <row r="104" spans="1:11" s="257" customFormat="1" ht="16" customHeight="1" x14ac:dyDescent="0.25">
      <c r="A104" s="78"/>
      <c r="B104" s="520" t="s">
        <v>938</v>
      </c>
      <c r="C104" s="522" t="s">
        <v>953</v>
      </c>
      <c r="D104" s="73" t="s">
        <v>126</v>
      </c>
      <c r="E104" s="5">
        <v>133</v>
      </c>
      <c r="F104" s="61"/>
      <c r="G104" s="5">
        <v>133</v>
      </c>
      <c r="H104" s="299"/>
      <c r="I104" s="299"/>
      <c r="J104" s="299"/>
      <c r="K104" s="299"/>
    </row>
    <row r="105" spans="1:11" s="257" customFormat="1" ht="16" customHeight="1" x14ac:dyDescent="0.25">
      <c r="A105" s="78"/>
      <c r="B105" s="520" t="s">
        <v>938</v>
      </c>
      <c r="C105" s="522" t="s">
        <v>297</v>
      </c>
      <c r="D105" s="73" t="s">
        <v>127</v>
      </c>
      <c r="E105" s="5">
        <v>134</v>
      </c>
      <c r="F105" s="61"/>
      <c r="G105" s="5">
        <v>134</v>
      </c>
      <c r="H105" s="299"/>
      <c r="I105" s="299"/>
      <c r="J105" s="299"/>
      <c r="K105" s="299"/>
    </row>
    <row r="106" spans="1:11" s="257" customFormat="1" ht="16" customHeight="1" x14ac:dyDescent="0.25">
      <c r="A106" s="78"/>
      <c r="B106" s="520" t="s">
        <v>938</v>
      </c>
      <c r="C106" s="522" t="s">
        <v>298</v>
      </c>
      <c r="D106" s="73" t="s">
        <v>128</v>
      </c>
      <c r="E106" s="5">
        <v>135</v>
      </c>
      <c r="F106" s="61"/>
      <c r="G106" s="5">
        <v>135</v>
      </c>
      <c r="H106" s="299"/>
      <c r="I106" s="299"/>
      <c r="J106" s="299"/>
      <c r="K106" s="299"/>
    </row>
    <row r="107" spans="1:11" s="257" customFormat="1" ht="16" customHeight="1" x14ac:dyDescent="0.25">
      <c r="A107" s="78"/>
      <c r="B107" s="520" t="s">
        <v>938</v>
      </c>
      <c r="C107" s="522" t="s">
        <v>37</v>
      </c>
      <c r="D107" s="73" t="s">
        <v>38</v>
      </c>
      <c r="E107" s="5">
        <v>136</v>
      </c>
      <c r="F107" s="61"/>
      <c r="G107" s="5">
        <v>136</v>
      </c>
      <c r="H107" s="299"/>
      <c r="I107" s="299"/>
      <c r="J107" s="299"/>
      <c r="K107" s="299"/>
    </row>
    <row r="108" spans="1:11" s="257" customFormat="1" ht="16" customHeight="1" x14ac:dyDescent="0.25">
      <c r="A108" s="78"/>
      <c r="B108" s="520" t="s">
        <v>938</v>
      </c>
      <c r="C108" s="522" t="s">
        <v>954</v>
      </c>
      <c r="D108" s="73" t="s">
        <v>129</v>
      </c>
      <c r="E108" s="5">
        <v>138</v>
      </c>
      <c r="F108" s="61"/>
      <c r="G108" s="5">
        <v>138</v>
      </c>
      <c r="H108" s="299"/>
      <c r="I108" s="299"/>
      <c r="J108" s="299"/>
      <c r="K108" s="299"/>
    </row>
    <row r="109" spans="1:11" s="257" customFormat="1" ht="16" customHeight="1" x14ac:dyDescent="0.25">
      <c r="A109" s="78"/>
      <c r="B109" s="520" t="s">
        <v>938</v>
      </c>
      <c r="C109" s="522" t="s">
        <v>955</v>
      </c>
      <c r="D109" s="73" t="s">
        <v>130</v>
      </c>
      <c r="E109" s="5">
        <v>139</v>
      </c>
      <c r="F109" s="61"/>
      <c r="G109" s="5">
        <v>139</v>
      </c>
      <c r="H109" s="299"/>
      <c r="I109" s="299"/>
      <c r="J109" s="299"/>
      <c r="K109" s="299"/>
    </row>
    <row r="110" spans="1:11" s="257" customFormat="1" ht="16" customHeight="1" x14ac:dyDescent="0.25">
      <c r="A110" s="78"/>
      <c r="B110" s="520" t="s">
        <v>938</v>
      </c>
      <c r="C110" s="522" t="s">
        <v>956</v>
      </c>
      <c r="D110" s="73" t="s">
        <v>131</v>
      </c>
      <c r="E110" s="5">
        <v>141</v>
      </c>
      <c r="F110" s="61"/>
      <c r="G110" s="5">
        <v>141</v>
      </c>
      <c r="H110" s="299"/>
      <c r="I110" s="299"/>
      <c r="J110" s="299"/>
      <c r="K110" s="299"/>
    </row>
    <row r="111" spans="1:11" s="257" customFormat="1" ht="16" customHeight="1" x14ac:dyDescent="0.25">
      <c r="A111" s="78"/>
      <c r="B111" s="520" t="s">
        <v>938</v>
      </c>
      <c r="C111" s="522" t="s">
        <v>299</v>
      </c>
      <c r="D111" s="73" t="s">
        <v>132</v>
      </c>
      <c r="E111" s="5">
        <v>142</v>
      </c>
      <c r="F111" s="61"/>
      <c r="G111" s="5">
        <v>142</v>
      </c>
      <c r="H111" s="299"/>
      <c r="I111" s="299"/>
      <c r="J111" s="299"/>
      <c r="K111" s="299"/>
    </row>
    <row r="112" spans="1:11" s="257" customFormat="1" ht="16" customHeight="1" x14ac:dyDescent="0.25">
      <c r="A112" s="78"/>
      <c r="B112" s="520" t="s">
        <v>938</v>
      </c>
      <c r="C112" s="522" t="s">
        <v>957</v>
      </c>
      <c r="D112" s="92" t="s">
        <v>133</v>
      </c>
      <c r="E112" s="5">
        <v>143</v>
      </c>
      <c r="F112" s="61"/>
      <c r="G112" s="5">
        <v>143</v>
      </c>
      <c r="H112" s="299"/>
      <c r="I112" s="299"/>
      <c r="J112" s="299"/>
      <c r="K112" s="299"/>
    </row>
    <row r="113" spans="1:11" s="257" customFormat="1" ht="16" customHeight="1" x14ac:dyDescent="0.25">
      <c r="A113" s="78"/>
      <c r="B113" s="520" t="s">
        <v>938</v>
      </c>
      <c r="C113" s="522" t="s">
        <v>300</v>
      </c>
      <c r="D113" s="73" t="s">
        <v>134</v>
      </c>
      <c r="E113" s="5">
        <v>144</v>
      </c>
      <c r="F113" s="61"/>
      <c r="G113" s="5">
        <v>144</v>
      </c>
      <c r="H113" s="299"/>
      <c r="I113" s="299"/>
      <c r="J113" s="299"/>
      <c r="K113" s="299"/>
    </row>
    <row r="114" spans="1:11" s="257" customFormat="1" ht="16" customHeight="1" x14ac:dyDescent="0.25">
      <c r="A114" s="78"/>
      <c r="B114" s="520" t="s">
        <v>938</v>
      </c>
      <c r="C114" s="522" t="s">
        <v>958</v>
      </c>
      <c r="D114" s="73" t="s">
        <v>135</v>
      </c>
      <c r="E114" s="5">
        <v>145</v>
      </c>
      <c r="F114" s="61"/>
      <c r="G114" s="5">
        <v>145</v>
      </c>
      <c r="H114" s="299"/>
      <c r="I114" s="299"/>
      <c r="J114" s="299"/>
      <c r="K114" s="299"/>
    </row>
    <row r="115" spans="1:11" s="257" customFormat="1" ht="16" customHeight="1" x14ac:dyDescent="0.25">
      <c r="A115" s="78"/>
      <c r="B115" s="520" t="s">
        <v>938</v>
      </c>
      <c r="C115" s="522" t="s">
        <v>301</v>
      </c>
      <c r="D115" s="73" t="s">
        <v>136</v>
      </c>
      <c r="E115" s="5">
        <v>146</v>
      </c>
      <c r="F115" s="61"/>
      <c r="G115" s="5">
        <v>146</v>
      </c>
      <c r="H115" s="299"/>
      <c r="I115" s="299"/>
      <c r="J115" s="299"/>
      <c r="K115" s="299"/>
    </row>
    <row r="116" spans="1:11" s="257" customFormat="1" ht="16" customHeight="1" x14ac:dyDescent="0.25">
      <c r="A116" s="78"/>
      <c r="B116" s="520" t="s">
        <v>938</v>
      </c>
      <c r="C116" s="522" t="s">
        <v>959</v>
      </c>
      <c r="D116" s="92" t="s">
        <v>137</v>
      </c>
      <c r="E116" s="5">
        <v>140</v>
      </c>
      <c r="F116" s="61"/>
      <c r="G116" s="5">
        <v>140</v>
      </c>
      <c r="H116" s="299"/>
      <c r="I116" s="299"/>
      <c r="J116" s="299"/>
      <c r="K116" s="299"/>
    </row>
    <row r="117" spans="1:11" s="257" customFormat="1" ht="16" customHeight="1" x14ac:dyDescent="0.25">
      <c r="A117" s="78"/>
      <c r="B117" s="520" t="s">
        <v>938</v>
      </c>
      <c r="C117" s="522" t="s">
        <v>960</v>
      </c>
      <c r="D117" s="77" t="s">
        <v>39</v>
      </c>
      <c r="E117" s="5">
        <v>148</v>
      </c>
      <c r="F117" s="61"/>
      <c r="G117" s="5">
        <v>148</v>
      </c>
      <c r="H117" s="299"/>
      <c r="I117" s="299"/>
      <c r="J117" s="299"/>
      <c r="K117" s="299"/>
    </row>
    <row r="118" spans="1:11" s="257" customFormat="1" ht="16" customHeight="1" x14ac:dyDescent="0.25">
      <c r="A118" s="78"/>
      <c r="B118" s="520" t="s">
        <v>938</v>
      </c>
      <c r="C118" s="522" t="s">
        <v>302</v>
      </c>
      <c r="D118" s="73" t="s">
        <v>138</v>
      </c>
      <c r="E118" s="5">
        <v>147</v>
      </c>
      <c r="F118" s="61"/>
      <c r="G118" s="5">
        <v>147</v>
      </c>
      <c r="H118" s="299"/>
      <c r="I118" s="299"/>
      <c r="J118" s="299"/>
      <c r="K118" s="299"/>
    </row>
    <row r="119" spans="1:11" s="257" customFormat="1" ht="16" customHeight="1" x14ac:dyDescent="0.25">
      <c r="A119" s="78"/>
      <c r="B119" s="520" t="s">
        <v>938</v>
      </c>
      <c r="C119" s="522" t="s">
        <v>961</v>
      </c>
      <c r="D119" s="73" t="s">
        <v>322</v>
      </c>
      <c r="E119" s="5">
        <v>157</v>
      </c>
      <c r="F119" s="61"/>
      <c r="G119" s="5">
        <v>157</v>
      </c>
      <c r="H119" s="299"/>
      <c r="I119" s="299"/>
      <c r="J119" s="299"/>
      <c r="K119" s="299"/>
    </row>
    <row r="120" spans="1:11" s="257" customFormat="1" ht="16" customHeight="1" x14ac:dyDescent="0.25">
      <c r="A120" s="78"/>
      <c r="B120" s="520" t="s">
        <v>938</v>
      </c>
      <c r="C120" s="522" t="s">
        <v>1099</v>
      </c>
      <c r="D120" s="73" t="s">
        <v>139</v>
      </c>
      <c r="E120" s="5">
        <v>149</v>
      </c>
      <c r="F120" s="61"/>
      <c r="G120" s="5">
        <v>149</v>
      </c>
      <c r="H120" s="299"/>
      <c r="I120" s="299"/>
      <c r="J120" s="299"/>
      <c r="K120" s="299"/>
    </row>
    <row r="121" spans="1:11" s="257" customFormat="1" ht="16" customHeight="1" x14ac:dyDescent="0.25">
      <c r="A121" s="78"/>
      <c r="B121" s="520" t="s">
        <v>938</v>
      </c>
      <c r="C121" s="522" t="s">
        <v>962</v>
      </c>
      <c r="D121" s="92" t="s">
        <v>140</v>
      </c>
      <c r="E121" s="5">
        <v>150</v>
      </c>
      <c r="F121" s="61"/>
      <c r="G121" s="5">
        <v>150</v>
      </c>
      <c r="H121" s="299"/>
      <c r="I121" s="299"/>
      <c r="J121" s="299"/>
      <c r="K121" s="299"/>
    </row>
    <row r="122" spans="1:11" s="257" customFormat="1" ht="16" customHeight="1" x14ac:dyDescent="0.25">
      <c r="A122" s="78"/>
      <c r="B122" s="520" t="s">
        <v>938</v>
      </c>
      <c r="C122" s="522" t="s">
        <v>303</v>
      </c>
      <c r="D122" s="73" t="s">
        <v>141</v>
      </c>
      <c r="E122" s="5">
        <v>151</v>
      </c>
      <c r="F122" s="61"/>
      <c r="G122" s="5">
        <v>151</v>
      </c>
      <c r="H122" s="299"/>
      <c r="I122" s="299"/>
      <c r="J122" s="299"/>
      <c r="K122" s="299"/>
    </row>
    <row r="123" spans="1:11" s="257" customFormat="1" ht="16" customHeight="1" x14ac:dyDescent="0.25">
      <c r="A123" s="78"/>
      <c r="B123" s="520" t="s">
        <v>938</v>
      </c>
      <c r="C123" s="522" t="s">
        <v>963</v>
      </c>
      <c r="D123" s="73" t="s">
        <v>104</v>
      </c>
      <c r="E123" s="5">
        <v>152</v>
      </c>
      <c r="F123" s="61"/>
      <c r="G123" s="5">
        <v>152</v>
      </c>
      <c r="H123" s="299"/>
      <c r="I123" s="299"/>
      <c r="J123" s="299"/>
      <c r="K123" s="299"/>
    </row>
    <row r="124" spans="1:11" s="257" customFormat="1" ht="16" customHeight="1" x14ac:dyDescent="0.25">
      <c r="A124" s="78"/>
      <c r="B124" s="520" t="s">
        <v>938</v>
      </c>
      <c r="C124" s="522" t="s">
        <v>304</v>
      </c>
      <c r="D124" s="73" t="s">
        <v>142</v>
      </c>
      <c r="E124" s="5">
        <v>154</v>
      </c>
      <c r="F124" s="61"/>
      <c r="G124" s="5">
        <v>154</v>
      </c>
      <c r="H124" s="299"/>
      <c r="I124" s="299"/>
      <c r="J124" s="299"/>
      <c r="K124" s="299"/>
    </row>
    <row r="125" spans="1:11" ht="16" customHeight="1" x14ac:dyDescent="0.25">
      <c r="A125" s="78"/>
      <c r="B125" s="520" t="s">
        <v>938</v>
      </c>
      <c r="C125" s="522" t="s">
        <v>964</v>
      </c>
      <c r="D125" s="73" t="s">
        <v>103</v>
      </c>
      <c r="E125" s="5">
        <v>156</v>
      </c>
      <c r="F125" s="61"/>
      <c r="G125" s="5">
        <v>156</v>
      </c>
    </row>
    <row r="126" spans="1:11" ht="35.15" customHeight="1" thickBot="1" x14ac:dyDescent="0.35">
      <c r="A126" s="78"/>
      <c r="B126" s="529" t="s">
        <v>831</v>
      </c>
      <c r="C126" s="524"/>
      <c r="D126" s="97" t="s">
        <v>73</v>
      </c>
      <c r="E126" s="9"/>
      <c r="F126" s="238">
        <f>SUM(F127,F131,F164)</f>
        <v>0</v>
      </c>
      <c r="G126" s="9"/>
    </row>
    <row r="127" spans="1:11" ht="35.15" customHeight="1" thickTop="1" thickBot="1" x14ac:dyDescent="0.35">
      <c r="A127" s="78"/>
      <c r="B127" s="525" t="s">
        <v>965</v>
      </c>
      <c r="C127" s="530"/>
      <c r="D127" s="99" t="s">
        <v>356</v>
      </c>
      <c r="E127" s="5"/>
      <c r="F127" s="238">
        <f>SUM(F128:F130)</f>
        <v>0</v>
      </c>
      <c r="G127" s="5"/>
    </row>
    <row r="128" spans="1:11" ht="16" customHeight="1" thickTop="1" x14ac:dyDescent="0.25">
      <c r="A128" s="78"/>
      <c r="B128" s="520" t="s">
        <v>965</v>
      </c>
      <c r="C128" s="521" t="s">
        <v>966</v>
      </c>
      <c r="D128" s="76" t="s">
        <v>42</v>
      </c>
      <c r="E128" s="5">
        <v>51</v>
      </c>
      <c r="F128" s="10"/>
      <c r="G128" s="5">
        <v>51</v>
      </c>
    </row>
    <row r="129" spans="1:11" ht="16" customHeight="1" x14ac:dyDescent="0.25">
      <c r="A129" s="78"/>
      <c r="B129" s="520" t="s">
        <v>965</v>
      </c>
      <c r="C129" s="522" t="s">
        <v>967</v>
      </c>
      <c r="D129" s="76" t="s">
        <v>40</v>
      </c>
      <c r="E129" s="5">
        <v>52</v>
      </c>
      <c r="F129" s="61"/>
      <c r="G129" s="5">
        <v>52</v>
      </c>
    </row>
    <row r="130" spans="1:11" ht="16" customHeight="1" x14ac:dyDescent="0.25">
      <c r="A130" s="78"/>
      <c r="B130" s="520" t="s">
        <v>965</v>
      </c>
      <c r="C130" s="522" t="s">
        <v>968</v>
      </c>
      <c r="D130" s="259" t="s">
        <v>41</v>
      </c>
      <c r="E130" s="5">
        <v>53</v>
      </c>
      <c r="F130" s="61"/>
      <c r="G130" s="5">
        <v>53</v>
      </c>
    </row>
    <row r="131" spans="1:11" ht="35.15" customHeight="1" thickBot="1" x14ac:dyDescent="0.35">
      <c r="A131" s="78"/>
      <c r="B131" s="527" t="s">
        <v>969</v>
      </c>
      <c r="C131" s="530"/>
      <c r="D131" s="100" t="s">
        <v>423</v>
      </c>
      <c r="E131" s="5"/>
      <c r="F131" s="238">
        <f>SUM(F132:F163)</f>
        <v>0</v>
      </c>
      <c r="G131" s="5"/>
    </row>
    <row r="132" spans="1:11" ht="16" customHeight="1" thickTop="1" x14ac:dyDescent="0.25">
      <c r="A132" s="78"/>
      <c r="B132" s="520" t="s">
        <v>969</v>
      </c>
      <c r="C132" s="522" t="s">
        <v>970</v>
      </c>
      <c r="D132" s="76" t="s">
        <v>170</v>
      </c>
      <c r="E132" s="5">
        <v>101</v>
      </c>
      <c r="F132" s="61"/>
      <c r="G132" s="5">
        <v>101</v>
      </c>
    </row>
    <row r="133" spans="1:11" s="257" customFormat="1" ht="16" customHeight="1" x14ac:dyDescent="0.25">
      <c r="A133" s="78"/>
      <c r="B133" s="520" t="s">
        <v>969</v>
      </c>
      <c r="C133" s="521" t="s">
        <v>256</v>
      </c>
      <c r="D133" s="76" t="s">
        <v>143</v>
      </c>
      <c r="E133" s="5">
        <v>232</v>
      </c>
      <c r="F133" s="61"/>
      <c r="G133" s="5">
        <v>232</v>
      </c>
      <c r="H133" s="299"/>
      <c r="I133" s="299"/>
      <c r="J133" s="299"/>
      <c r="K133" s="299"/>
    </row>
    <row r="134" spans="1:11" s="257" customFormat="1" ht="16" customHeight="1" x14ac:dyDescent="0.25">
      <c r="A134" s="78"/>
      <c r="B134" s="520" t="s">
        <v>969</v>
      </c>
      <c r="C134" s="521" t="s">
        <v>971</v>
      </c>
      <c r="D134" s="76" t="s">
        <v>144</v>
      </c>
      <c r="E134" s="5">
        <v>81</v>
      </c>
      <c r="F134" s="61"/>
      <c r="G134" s="5">
        <v>81</v>
      </c>
      <c r="H134" s="299"/>
      <c r="I134" s="299"/>
      <c r="J134" s="299"/>
      <c r="K134" s="299"/>
    </row>
    <row r="135" spans="1:11" s="257" customFormat="1" ht="16" customHeight="1" x14ac:dyDescent="0.25">
      <c r="A135" s="78"/>
      <c r="B135" s="520" t="s">
        <v>969</v>
      </c>
      <c r="C135" s="521" t="s">
        <v>305</v>
      </c>
      <c r="D135" s="76" t="s">
        <v>145</v>
      </c>
      <c r="E135" s="5">
        <v>82</v>
      </c>
      <c r="F135" s="61"/>
      <c r="G135" s="5">
        <v>82</v>
      </c>
      <c r="H135" s="299"/>
      <c r="I135" s="299"/>
      <c r="J135" s="299"/>
      <c r="K135" s="299"/>
    </row>
    <row r="136" spans="1:11" s="257" customFormat="1" ht="16" customHeight="1" x14ac:dyDescent="0.25">
      <c r="A136" s="78"/>
      <c r="B136" s="520" t="s">
        <v>969</v>
      </c>
      <c r="C136" s="521" t="s">
        <v>260</v>
      </c>
      <c r="D136" s="76" t="s">
        <v>146</v>
      </c>
      <c r="E136" s="5">
        <v>83</v>
      </c>
      <c r="F136" s="61"/>
      <c r="G136" s="5">
        <v>83</v>
      </c>
      <c r="H136" s="299"/>
      <c r="I136" s="299"/>
      <c r="J136" s="299"/>
      <c r="K136" s="299"/>
    </row>
    <row r="137" spans="1:11" s="257" customFormat="1" ht="16" customHeight="1" x14ac:dyDescent="0.25">
      <c r="A137" s="78"/>
      <c r="B137" s="520" t="s">
        <v>969</v>
      </c>
      <c r="C137" s="521" t="s">
        <v>257</v>
      </c>
      <c r="D137" s="76" t="s">
        <v>147</v>
      </c>
      <c r="E137" s="5">
        <v>84</v>
      </c>
      <c r="F137" s="61"/>
      <c r="G137" s="5">
        <v>84</v>
      </c>
      <c r="H137" s="299"/>
      <c r="I137" s="299"/>
      <c r="J137" s="299"/>
      <c r="K137" s="299"/>
    </row>
    <row r="138" spans="1:11" s="257" customFormat="1" ht="16" customHeight="1" x14ac:dyDescent="0.25">
      <c r="A138" s="78"/>
      <c r="B138" s="520" t="s">
        <v>969</v>
      </c>
      <c r="C138" s="521" t="s">
        <v>261</v>
      </c>
      <c r="D138" s="76" t="s">
        <v>148</v>
      </c>
      <c r="E138" s="5">
        <v>56</v>
      </c>
      <c r="F138" s="61"/>
      <c r="G138" s="5">
        <v>56</v>
      </c>
      <c r="H138" s="299"/>
      <c r="I138" s="299"/>
      <c r="J138" s="299"/>
      <c r="K138" s="299"/>
    </row>
    <row r="139" spans="1:11" s="257" customFormat="1" ht="16" customHeight="1" x14ac:dyDescent="0.25">
      <c r="A139" s="78"/>
      <c r="B139" s="520" t="s">
        <v>969</v>
      </c>
      <c r="C139" s="521" t="s">
        <v>259</v>
      </c>
      <c r="D139" s="76" t="s">
        <v>149</v>
      </c>
      <c r="E139" s="5">
        <v>85</v>
      </c>
      <c r="F139" s="61"/>
      <c r="G139" s="5">
        <v>85</v>
      </c>
      <c r="H139" s="299"/>
      <c r="I139" s="299"/>
      <c r="J139" s="299"/>
      <c r="K139" s="299"/>
    </row>
    <row r="140" spans="1:11" s="257" customFormat="1" ht="16" customHeight="1" x14ac:dyDescent="0.25">
      <c r="A140" s="78"/>
      <c r="B140" s="520" t="s">
        <v>969</v>
      </c>
      <c r="C140" s="521" t="s">
        <v>972</v>
      </c>
      <c r="D140" s="76" t="s">
        <v>323</v>
      </c>
      <c r="E140" s="5">
        <v>77</v>
      </c>
      <c r="F140" s="61"/>
      <c r="G140" s="5">
        <v>77</v>
      </c>
      <c r="H140" s="299"/>
      <c r="I140" s="299"/>
      <c r="J140" s="299"/>
      <c r="K140" s="299"/>
    </row>
    <row r="141" spans="1:11" s="257" customFormat="1" ht="16" customHeight="1" x14ac:dyDescent="0.25">
      <c r="A141" s="78"/>
      <c r="B141" s="520" t="s">
        <v>969</v>
      </c>
      <c r="C141" s="521" t="s">
        <v>973</v>
      </c>
      <c r="D141" s="76" t="s">
        <v>150</v>
      </c>
      <c r="E141" s="5">
        <v>234</v>
      </c>
      <c r="F141" s="61"/>
      <c r="G141" s="5">
        <v>234</v>
      </c>
      <c r="H141" s="299"/>
      <c r="I141" s="299"/>
      <c r="J141" s="299"/>
      <c r="K141" s="299"/>
    </row>
    <row r="142" spans="1:11" s="257" customFormat="1" ht="16" customHeight="1" x14ac:dyDescent="0.25">
      <c r="A142" s="78"/>
      <c r="B142" s="520" t="s">
        <v>969</v>
      </c>
      <c r="C142" s="521" t="s">
        <v>306</v>
      </c>
      <c r="D142" s="76" t="s">
        <v>152</v>
      </c>
      <c r="E142" s="5">
        <v>60</v>
      </c>
      <c r="F142" s="61"/>
      <c r="G142" s="5">
        <v>60</v>
      </c>
      <c r="H142" s="299"/>
      <c r="I142" s="299"/>
      <c r="J142" s="299"/>
      <c r="K142" s="299"/>
    </row>
    <row r="143" spans="1:11" s="257" customFormat="1" ht="16" customHeight="1" x14ac:dyDescent="0.25">
      <c r="A143" s="78"/>
      <c r="B143" s="520" t="s">
        <v>969</v>
      </c>
      <c r="C143" s="521" t="s">
        <v>325</v>
      </c>
      <c r="D143" s="76" t="s">
        <v>324</v>
      </c>
      <c r="E143" s="5">
        <v>79</v>
      </c>
      <c r="F143" s="61"/>
      <c r="G143" s="5">
        <v>79</v>
      </c>
      <c r="H143" s="299"/>
      <c r="I143" s="299"/>
      <c r="J143" s="299"/>
      <c r="K143" s="299"/>
    </row>
    <row r="144" spans="1:11" s="257" customFormat="1" ht="16" customHeight="1" x14ac:dyDescent="0.25">
      <c r="A144" s="78"/>
      <c r="B144" s="520" t="s">
        <v>969</v>
      </c>
      <c r="C144" s="521" t="s">
        <v>262</v>
      </c>
      <c r="D144" s="76" t="s">
        <v>154</v>
      </c>
      <c r="E144" s="5">
        <v>87</v>
      </c>
      <c r="F144" s="61"/>
      <c r="G144" s="5">
        <v>87</v>
      </c>
      <c r="H144" s="299"/>
      <c r="I144" s="299"/>
      <c r="J144" s="299"/>
      <c r="K144" s="299"/>
    </row>
    <row r="145" spans="1:11" s="257" customFormat="1" ht="16" customHeight="1" x14ac:dyDescent="0.25">
      <c r="A145" s="78"/>
      <c r="B145" s="520" t="s">
        <v>969</v>
      </c>
      <c r="C145" s="521" t="s">
        <v>974</v>
      </c>
      <c r="D145" s="76" t="s">
        <v>155</v>
      </c>
      <c r="E145" s="5">
        <v>88</v>
      </c>
      <c r="F145" s="61"/>
      <c r="G145" s="5">
        <v>88</v>
      </c>
      <c r="H145" s="299"/>
      <c r="I145" s="299"/>
      <c r="J145" s="299"/>
      <c r="K145" s="299"/>
    </row>
    <row r="146" spans="1:11" s="257" customFormat="1" ht="16" customHeight="1" x14ac:dyDescent="0.25">
      <c r="A146" s="78"/>
      <c r="B146" s="520" t="s">
        <v>969</v>
      </c>
      <c r="C146" s="521" t="s">
        <v>307</v>
      </c>
      <c r="D146" s="76" t="s">
        <v>156</v>
      </c>
      <c r="E146" s="5">
        <v>62</v>
      </c>
      <c r="F146" s="61"/>
      <c r="G146" s="5">
        <v>62</v>
      </c>
      <c r="H146" s="299"/>
      <c r="I146" s="299"/>
      <c r="J146" s="299"/>
      <c r="K146" s="299"/>
    </row>
    <row r="147" spans="1:11" s="257" customFormat="1" ht="16" customHeight="1" x14ac:dyDescent="0.25">
      <c r="A147" s="78"/>
      <c r="B147" s="520" t="s">
        <v>969</v>
      </c>
      <c r="C147" s="521" t="s">
        <v>367</v>
      </c>
      <c r="D147" s="94" t="s">
        <v>157</v>
      </c>
      <c r="E147" s="5">
        <v>89</v>
      </c>
      <c r="F147" s="61"/>
      <c r="G147" s="5">
        <v>89</v>
      </c>
      <c r="H147" s="299"/>
      <c r="I147" s="299"/>
      <c r="J147" s="299"/>
      <c r="K147" s="299"/>
    </row>
    <row r="148" spans="1:11" s="257" customFormat="1" ht="16" customHeight="1" x14ac:dyDescent="0.25">
      <c r="A148" s="78"/>
      <c r="B148" s="520" t="s">
        <v>969</v>
      </c>
      <c r="C148" s="521" t="s">
        <v>308</v>
      </c>
      <c r="D148" s="76" t="s">
        <v>158</v>
      </c>
      <c r="E148" s="5">
        <v>64</v>
      </c>
      <c r="F148" s="61"/>
      <c r="G148" s="5">
        <v>64</v>
      </c>
      <c r="H148" s="299"/>
      <c r="I148" s="299"/>
      <c r="J148" s="299"/>
      <c r="K148" s="299"/>
    </row>
    <row r="149" spans="1:11" s="257" customFormat="1" ht="16" customHeight="1" x14ac:dyDescent="0.25">
      <c r="A149" s="78"/>
      <c r="B149" s="520" t="s">
        <v>969</v>
      </c>
      <c r="C149" s="521" t="s">
        <v>309</v>
      </c>
      <c r="D149" s="76" t="s">
        <v>159</v>
      </c>
      <c r="E149" s="5">
        <v>90</v>
      </c>
      <c r="F149" s="61"/>
      <c r="G149" s="5">
        <v>90</v>
      </c>
      <c r="H149" s="299"/>
      <c r="I149" s="299"/>
      <c r="J149" s="299"/>
      <c r="K149" s="299"/>
    </row>
    <row r="150" spans="1:11" s="257" customFormat="1" ht="16" customHeight="1" x14ac:dyDescent="0.25">
      <c r="A150" s="78"/>
      <c r="B150" s="520" t="s">
        <v>969</v>
      </c>
      <c r="C150" s="521" t="s">
        <v>364</v>
      </c>
      <c r="D150" s="94" t="s">
        <v>160</v>
      </c>
      <c r="E150" s="5">
        <v>67</v>
      </c>
      <c r="F150" s="61"/>
      <c r="G150" s="5">
        <v>67</v>
      </c>
      <c r="H150" s="299"/>
      <c r="I150" s="299"/>
      <c r="J150" s="299"/>
      <c r="K150" s="299"/>
    </row>
    <row r="151" spans="1:11" s="257" customFormat="1" ht="16" customHeight="1" x14ac:dyDescent="0.25">
      <c r="A151" s="78"/>
      <c r="B151" s="520" t="s">
        <v>969</v>
      </c>
      <c r="C151" s="521" t="s">
        <v>975</v>
      </c>
      <c r="D151" s="76" t="s">
        <v>161</v>
      </c>
      <c r="E151" s="5">
        <v>91</v>
      </c>
      <c r="F151" s="61"/>
      <c r="G151" s="5">
        <v>91</v>
      </c>
      <c r="H151" s="299"/>
      <c r="I151" s="299"/>
      <c r="J151" s="299"/>
      <c r="K151" s="299"/>
    </row>
    <row r="152" spans="1:11" s="257" customFormat="1" ht="16" customHeight="1" x14ac:dyDescent="0.25">
      <c r="A152" s="78"/>
      <c r="B152" s="520" t="s">
        <v>969</v>
      </c>
      <c r="C152" s="531" t="s">
        <v>976</v>
      </c>
      <c r="D152" s="76" t="s">
        <v>151</v>
      </c>
      <c r="E152" s="5">
        <v>86</v>
      </c>
      <c r="F152" s="61"/>
      <c r="G152" s="5">
        <v>86</v>
      </c>
      <c r="H152" s="299"/>
      <c r="I152" s="299"/>
      <c r="J152" s="299"/>
      <c r="K152" s="299"/>
    </row>
    <row r="153" spans="1:11" s="257" customFormat="1" ht="16" customHeight="1" x14ac:dyDescent="0.25">
      <c r="A153" s="78"/>
      <c r="B153" s="520" t="s">
        <v>969</v>
      </c>
      <c r="C153" s="521" t="s">
        <v>977</v>
      </c>
      <c r="D153" s="76" t="s">
        <v>153</v>
      </c>
      <c r="E153" s="5">
        <v>92</v>
      </c>
      <c r="F153" s="61"/>
      <c r="G153" s="5">
        <v>92</v>
      </c>
      <c r="H153" s="299"/>
      <c r="I153" s="299"/>
      <c r="J153" s="299"/>
      <c r="K153" s="299"/>
    </row>
    <row r="154" spans="1:11" s="257" customFormat="1" ht="16" customHeight="1" x14ac:dyDescent="0.25">
      <c r="A154" s="78"/>
      <c r="B154" s="520" t="s">
        <v>969</v>
      </c>
      <c r="C154" s="521" t="s">
        <v>978</v>
      </c>
      <c r="D154" s="76" t="s">
        <v>43</v>
      </c>
      <c r="E154" s="5">
        <v>69</v>
      </c>
      <c r="F154" s="61"/>
      <c r="G154" s="5">
        <v>69</v>
      </c>
      <c r="H154" s="299"/>
      <c r="I154" s="299"/>
      <c r="J154" s="299"/>
      <c r="K154" s="299"/>
    </row>
    <row r="155" spans="1:11" s="257" customFormat="1" ht="16" customHeight="1" x14ac:dyDescent="0.25">
      <c r="A155" s="78"/>
      <c r="B155" s="520" t="s">
        <v>969</v>
      </c>
      <c r="C155" s="521" t="s">
        <v>267</v>
      </c>
      <c r="D155" s="76" t="s">
        <v>162</v>
      </c>
      <c r="E155" s="5">
        <v>233</v>
      </c>
      <c r="F155" s="61"/>
      <c r="G155" s="5">
        <v>233</v>
      </c>
      <c r="H155" s="299"/>
      <c r="I155" s="299"/>
      <c r="J155" s="299"/>
      <c r="K155" s="299"/>
    </row>
    <row r="156" spans="1:11" s="257" customFormat="1" ht="16" customHeight="1" x14ac:dyDescent="0.25">
      <c r="A156" s="78"/>
      <c r="B156" s="520" t="s">
        <v>969</v>
      </c>
      <c r="C156" s="521" t="s">
        <v>365</v>
      </c>
      <c r="D156" s="94" t="s">
        <v>163</v>
      </c>
      <c r="E156" s="5">
        <v>70</v>
      </c>
      <c r="F156" s="61"/>
      <c r="G156" s="5">
        <v>70</v>
      </c>
      <c r="H156" s="299"/>
      <c r="I156" s="299"/>
      <c r="J156" s="299"/>
      <c r="K156" s="299"/>
    </row>
    <row r="157" spans="1:11" s="257" customFormat="1" ht="16" customHeight="1" x14ac:dyDescent="0.25">
      <c r="A157" s="78"/>
      <c r="B157" s="520" t="s">
        <v>969</v>
      </c>
      <c r="C157" s="521" t="s">
        <v>366</v>
      </c>
      <c r="D157" s="94" t="s">
        <v>164</v>
      </c>
      <c r="E157" s="5">
        <v>71</v>
      </c>
      <c r="F157" s="61"/>
      <c r="G157" s="5">
        <v>71</v>
      </c>
      <c r="H157" s="299"/>
      <c r="I157" s="299"/>
      <c r="J157" s="299"/>
      <c r="K157" s="299"/>
    </row>
    <row r="158" spans="1:11" s="257" customFormat="1" ht="16" customHeight="1" x14ac:dyDescent="0.25">
      <c r="A158" s="78"/>
      <c r="B158" s="520" t="s">
        <v>969</v>
      </c>
      <c r="C158" s="521" t="s">
        <v>979</v>
      </c>
      <c r="D158" s="76" t="s">
        <v>165</v>
      </c>
      <c r="E158" s="5">
        <v>94</v>
      </c>
      <c r="F158" s="61"/>
      <c r="G158" s="5">
        <v>94</v>
      </c>
      <c r="H158" s="299"/>
      <c r="I158" s="299"/>
      <c r="J158" s="299"/>
      <c r="K158" s="299"/>
    </row>
    <row r="159" spans="1:11" s="257" customFormat="1" ht="16" customHeight="1" x14ac:dyDescent="0.25">
      <c r="A159" s="78"/>
      <c r="B159" s="520" t="s">
        <v>969</v>
      </c>
      <c r="C159" s="521" t="s">
        <v>980</v>
      </c>
      <c r="D159" s="76" t="s">
        <v>166</v>
      </c>
      <c r="E159" s="5">
        <v>95</v>
      </c>
      <c r="F159" s="61"/>
      <c r="G159" s="5">
        <v>95</v>
      </c>
      <c r="H159" s="299"/>
      <c r="I159" s="299"/>
      <c r="J159" s="299"/>
      <c r="K159" s="299"/>
    </row>
    <row r="160" spans="1:11" s="257" customFormat="1" ht="16" customHeight="1" x14ac:dyDescent="0.25">
      <c r="A160" s="78"/>
      <c r="B160" s="520" t="s">
        <v>969</v>
      </c>
      <c r="C160" s="521" t="s">
        <v>981</v>
      </c>
      <c r="D160" s="269" t="s">
        <v>326</v>
      </c>
      <c r="E160" s="5">
        <v>78</v>
      </c>
      <c r="F160" s="61"/>
      <c r="G160" s="5">
        <v>78</v>
      </c>
      <c r="H160" s="299"/>
      <c r="I160" s="299"/>
      <c r="J160" s="299"/>
      <c r="K160" s="299"/>
    </row>
    <row r="161" spans="1:11" s="257" customFormat="1" ht="16" customHeight="1" x14ac:dyDescent="0.25">
      <c r="A161" s="78"/>
      <c r="B161" s="520" t="s">
        <v>969</v>
      </c>
      <c r="C161" s="521" t="s">
        <v>982</v>
      </c>
      <c r="D161" s="94" t="s">
        <v>167</v>
      </c>
      <c r="E161" s="5">
        <v>96</v>
      </c>
      <c r="F161" s="61"/>
      <c r="G161" s="5">
        <v>96</v>
      </c>
      <c r="H161" s="299"/>
      <c r="I161" s="299"/>
      <c r="J161" s="299"/>
      <c r="K161" s="299"/>
    </row>
    <row r="162" spans="1:11" s="257" customFormat="1" ht="16" customHeight="1" x14ac:dyDescent="0.25">
      <c r="A162" s="78"/>
      <c r="B162" s="520" t="s">
        <v>969</v>
      </c>
      <c r="C162" s="521" t="s">
        <v>983</v>
      </c>
      <c r="D162" s="76" t="s">
        <v>168</v>
      </c>
      <c r="E162" s="5">
        <v>97</v>
      </c>
      <c r="F162" s="61"/>
      <c r="G162" s="5">
        <v>97</v>
      </c>
      <c r="H162" s="299"/>
      <c r="I162" s="299"/>
      <c r="J162" s="299"/>
      <c r="K162" s="299"/>
    </row>
    <row r="163" spans="1:11" s="257" customFormat="1" ht="16" customHeight="1" x14ac:dyDescent="0.25">
      <c r="A163" s="78"/>
      <c r="B163" s="520" t="s">
        <v>969</v>
      </c>
      <c r="C163" s="521" t="s">
        <v>984</v>
      </c>
      <c r="D163" s="76" t="s">
        <v>169</v>
      </c>
      <c r="E163" s="5">
        <v>98</v>
      </c>
      <c r="F163" s="61"/>
      <c r="G163" s="5">
        <v>98</v>
      </c>
      <c r="H163" s="299"/>
      <c r="I163" s="299"/>
      <c r="J163" s="299"/>
      <c r="K163" s="299"/>
    </row>
    <row r="164" spans="1:11" ht="35.15" customHeight="1" thickBot="1" x14ac:dyDescent="0.35">
      <c r="A164" s="78"/>
      <c r="B164" s="527" t="s">
        <v>985</v>
      </c>
      <c r="C164" s="530"/>
      <c r="D164" s="100" t="s">
        <v>424</v>
      </c>
      <c r="E164" s="5"/>
      <c r="F164" s="238">
        <f>SUM(F165:F177)</f>
        <v>0</v>
      </c>
      <c r="G164" s="5"/>
    </row>
    <row r="165" spans="1:11" ht="16" customHeight="1" thickTop="1" x14ac:dyDescent="0.25">
      <c r="A165" s="78"/>
      <c r="B165" s="520" t="s">
        <v>985</v>
      </c>
      <c r="C165" s="521" t="s">
        <v>986</v>
      </c>
      <c r="D165" s="62" t="s">
        <v>45</v>
      </c>
      <c r="E165" s="5">
        <v>55</v>
      </c>
      <c r="F165" s="61"/>
      <c r="G165" s="5">
        <v>55</v>
      </c>
    </row>
    <row r="166" spans="1:11" s="257" customFormat="1" ht="16" customHeight="1" x14ac:dyDescent="0.25">
      <c r="A166" s="78"/>
      <c r="B166" s="520" t="s">
        <v>985</v>
      </c>
      <c r="C166" s="521" t="s">
        <v>987</v>
      </c>
      <c r="D166" s="62" t="s">
        <v>171</v>
      </c>
      <c r="E166" s="5">
        <v>57</v>
      </c>
      <c r="F166" s="61"/>
      <c r="G166" s="5">
        <v>57</v>
      </c>
      <c r="H166" s="299"/>
      <c r="I166" s="299"/>
      <c r="J166" s="299"/>
      <c r="K166" s="299"/>
    </row>
    <row r="167" spans="1:11" s="257" customFormat="1" ht="16" customHeight="1" x14ac:dyDescent="0.25">
      <c r="A167" s="78"/>
      <c r="B167" s="520" t="s">
        <v>985</v>
      </c>
      <c r="C167" s="521" t="s">
        <v>988</v>
      </c>
      <c r="D167" s="62" t="s">
        <v>46</v>
      </c>
      <c r="E167" s="5">
        <v>58</v>
      </c>
      <c r="F167" s="61"/>
      <c r="G167" s="5">
        <v>58</v>
      </c>
      <c r="H167" s="299"/>
      <c r="I167" s="299"/>
      <c r="J167" s="299"/>
      <c r="K167" s="299"/>
    </row>
    <row r="168" spans="1:11" s="257" customFormat="1" ht="16" customHeight="1" x14ac:dyDescent="0.25">
      <c r="A168" s="78"/>
      <c r="B168" s="520" t="s">
        <v>985</v>
      </c>
      <c r="C168" s="521" t="s">
        <v>47</v>
      </c>
      <c r="D168" s="62" t="s">
        <v>48</v>
      </c>
      <c r="E168" s="5">
        <v>59</v>
      </c>
      <c r="F168" s="61"/>
      <c r="G168" s="5">
        <v>59</v>
      </c>
      <c r="H168" s="299"/>
      <c r="I168" s="299"/>
      <c r="J168" s="299"/>
      <c r="K168" s="299"/>
    </row>
    <row r="169" spans="1:11" s="257" customFormat="1" ht="16" customHeight="1" x14ac:dyDescent="0.25">
      <c r="A169" s="78"/>
      <c r="B169" s="520" t="s">
        <v>985</v>
      </c>
      <c r="C169" s="521" t="s">
        <v>368</v>
      </c>
      <c r="D169" s="93" t="s">
        <v>173</v>
      </c>
      <c r="E169" s="5">
        <v>61</v>
      </c>
      <c r="F169" s="61"/>
      <c r="G169" s="5">
        <v>61</v>
      </c>
      <c r="H169" s="299"/>
      <c r="I169" s="299"/>
      <c r="J169" s="299"/>
      <c r="K169" s="299"/>
    </row>
    <row r="170" spans="1:11" s="257" customFormat="1" ht="16" customHeight="1" x14ac:dyDescent="0.25">
      <c r="A170" s="78"/>
      <c r="B170" s="520" t="s">
        <v>985</v>
      </c>
      <c r="C170" s="521" t="s">
        <v>989</v>
      </c>
      <c r="D170" s="62" t="s">
        <v>174</v>
      </c>
      <c r="E170" s="5">
        <v>63</v>
      </c>
      <c r="F170" s="61"/>
      <c r="G170" s="5">
        <v>63</v>
      </c>
      <c r="H170" s="299"/>
      <c r="I170" s="299"/>
      <c r="J170" s="299"/>
      <c r="K170" s="299"/>
    </row>
    <row r="171" spans="1:11" s="257" customFormat="1" ht="16" customHeight="1" x14ac:dyDescent="0.25">
      <c r="A171" s="78"/>
      <c r="B171" s="520" t="s">
        <v>985</v>
      </c>
      <c r="C171" s="521" t="s">
        <v>310</v>
      </c>
      <c r="D171" s="62" t="s">
        <v>175</v>
      </c>
      <c r="E171" s="5">
        <v>65</v>
      </c>
      <c r="F171" s="61"/>
      <c r="G171" s="5">
        <v>65</v>
      </c>
      <c r="H171" s="299"/>
      <c r="I171" s="299"/>
      <c r="J171" s="299"/>
      <c r="K171" s="299"/>
    </row>
    <row r="172" spans="1:11" s="257" customFormat="1" ht="16" customHeight="1" x14ac:dyDescent="0.25">
      <c r="A172" s="78"/>
      <c r="B172" s="520" t="s">
        <v>985</v>
      </c>
      <c r="C172" s="521" t="s">
        <v>990</v>
      </c>
      <c r="D172" s="62" t="s">
        <v>172</v>
      </c>
      <c r="E172" s="5">
        <v>68</v>
      </c>
      <c r="F172" s="61"/>
      <c r="G172" s="5">
        <v>68</v>
      </c>
      <c r="H172" s="299"/>
      <c r="I172" s="299"/>
      <c r="J172" s="299"/>
      <c r="K172" s="299"/>
    </row>
    <row r="173" spans="1:11" s="257" customFormat="1" ht="16" customHeight="1" x14ac:dyDescent="0.25">
      <c r="A173" s="78"/>
      <c r="B173" s="520" t="s">
        <v>985</v>
      </c>
      <c r="C173" s="521" t="s">
        <v>311</v>
      </c>
      <c r="D173" s="62" t="s">
        <v>176</v>
      </c>
      <c r="E173" s="5">
        <v>72</v>
      </c>
      <c r="F173" s="61"/>
      <c r="G173" s="5">
        <v>72</v>
      </c>
      <c r="H173" s="299"/>
      <c r="I173" s="299"/>
      <c r="J173" s="299"/>
      <c r="K173" s="299"/>
    </row>
    <row r="174" spans="1:11" ht="16" customHeight="1" x14ac:dyDescent="0.25">
      <c r="A174" s="78"/>
      <c r="B174" s="520" t="s">
        <v>985</v>
      </c>
      <c r="C174" s="522" t="s">
        <v>312</v>
      </c>
      <c r="D174" s="62" t="s">
        <v>177</v>
      </c>
      <c r="E174" s="5">
        <v>73</v>
      </c>
      <c r="F174" s="61"/>
      <c r="G174" s="5">
        <v>73</v>
      </c>
    </row>
    <row r="175" spans="1:11" ht="16" customHeight="1" x14ac:dyDescent="0.25">
      <c r="A175" s="78"/>
      <c r="B175" s="520" t="s">
        <v>985</v>
      </c>
      <c r="C175" s="522" t="s">
        <v>991</v>
      </c>
      <c r="D175" s="62" t="s">
        <v>178</v>
      </c>
      <c r="E175" s="5">
        <v>74</v>
      </c>
      <c r="F175" s="10"/>
      <c r="G175" s="5">
        <v>74</v>
      </c>
    </row>
    <row r="176" spans="1:11" ht="16" customHeight="1" x14ac:dyDescent="0.25">
      <c r="A176" s="78"/>
      <c r="B176" s="520" t="s">
        <v>985</v>
      </c>
      <c r="C176" s="522" t="s">
        <v>49</v>
      </c>
      <c r="D176" s="62" t="s">
        <v>50</v>
      </c>
      <c r="E176" s="5">
        <v>75</v>
      </c>
      <c r="F176" s="10"/>
      <c r="G176" s="5">
        <v>75</v>
      </c>
    </row>
    <row r="177" spans="1:11" ht="16" customHeight="1" x14ac:dyDescent="0.25">
      <c r="A177" s="78"/>
      <c r="B177" s="520" t="s">
        <v>985</v>
      </c>
      <c r="C177" s="522" t="s">
        <v>51</v>
      </c>
      <c r="D177" s="62" t="s">
        <v>52</v>
      </c>
      <c r="E177" s="5">
        <v>76</v>
      </c>
      <c r="F177" s="10"/>
      <c r="G177" s="5">
        <v>76</v>
      </c>
    </row>
    <row r="178" spans="1:11" ht="35.15" customHeight="1" thickBot="1" x14ac:dyDescent="0.35">
      <c r="A178" s="78"/>
      <c r="B178" s="529" t="s">
        <v>835</v>
      </c>
      <c r="C178" s="524"/>
      <c r="D178" s="97" t="s">
        <v>406</v>
      </c>
      <c r="E178" s="9"/>
      <c r="F178" s="238">
        <f>SUM(F179,F196)</f>
        <v>0</v>
      </c>
      <c r="G178" s="9"/>
    </row>
    <row r="179" spans="1:11" ht="35.15" customHeight="1" thickTop="1" thickBot="1" x14ac:dyDescent="0.35">
      <c r="A179" s="78"/>
      <c r="B179" s="525" t="s">
        <v>992</v>
      </c>
      <c r="C179" s="530"/>
      <c r="D179" s="99" t="s">
        <v>425</v>
      </c>
      <c r="E179" s="5"/>
      <c r="F179" s="238">
        <f>SUM(F180:F195)</f>
        <v>0</v>
      </c>
      <c r="G179" s="5"/>
    </row>
    <row r="180" spans="1:11" ht="16" customHeight="1" thickTop="1" x14ac:dyDescent="0.25">
      <c r="A180" s="78"/>
      <c r="B180" s="520" t="s">
        <v>992</v>
      </c>
      <c r="C180" s="521" t="s">
        <v>993</v>
      </c>
      <c r="D180" s="62" t="s">
        <v>187</v>
      </c>
      <c r="E180" s="5">
        <v>37</v>
      </c>
      <c r="F180" s="61"/>
      <c r="G180" s="5">
        <v>37</v>
      </c>
    </row>
    <row r="181" spans="1:11" ht="16" customHeight="1" x14ac:dyDescent="0.25">
      <c r="A181" s="78"/>
      <c r="B181" s="520" t="s">
        <v>992</v>
      </c>
      <c r="C181" s="522" t="s">
        <v>994</v>
      </c>
      <c r="D181" s="62" t="s">
        <v>188</v>
      </c>
      <c r="E181" s="5">
        <v>38</v>
      </c>
      <c r="F181" s="61"/>
      <c r="G181" s="5">
        <v>38</v>
      </c>
    </row>
    <row r="182" spans="1:11" s="257" customFormat="1" ht="16" customHeight="1" x14ac:dyDescent="0.25">
      <c r="A182" s="78"/>
      <c r="B182" s="520" t="s">
        <v>992</v>
      </c>
      <c r="C182" s="521" t="s">
        <v>258</v>
      </c>
      <c r="D182" s="62" t="s">
        <v>179</v>
      </c>
      <c r="E182" s="5">
        <v>172</v>
      </c>
      <c r="F182" s="61"/>
      <c r="G182" s="5">
        <v>172</v>
      </c>
      <c r="H182" s="299"/>
      <c r="I182" s="299"/>
      <c r="J182" s="299"/>
      <c r="K182" s="299"/>
    </row>
    <row r="183" spans="1:11" s="257" customFormat="1" ht="16" customHeight="1" x14ac:dyDescent="0.25">
      <c r="A183" s="78"/>
      <c r="B183" s="520" t="s">
        <v>992</v>
      </c>
      <c r="C183" s="521" t="s">
        <v>995</v>
      </c>
      <c r="D183" s="62" t="s">
        <v>189</v>
      </c>
      <c r="E183" s="5">
        <v>40</v>
      </c>
      <c r="F183" s="61"/>
      <c r="G183" s="5">
        <v>40</v>
      </c>
      <c r="H183" s="299"/>
      <c r="I183" s="299"/>
      <c r="J183" s="299"/>
      <c r="K183" s="299"/>
    </row>
    <row r="184" spans="1:11" s="257" customFormat="1" ht="16" customHeight="1" x14ac:dyDescent="0.25">
      <c r="A184" s="78"/>
      <c r="B184" s="520" t="s">
        <v>992</v>
      </c>
      <c r="C184" s="521" t="s">
        <v>996</v>
      </c>
      <c r="D184" s="62" t="s">
        <v>180</v>
      </c>
      <c r="E184" s="5">
        <v>181</v>
      </c>
      <c r="F184" s="61"/>
      <c r="G184" s="5">
        <v>181</v>
      </c>
      <c r="H184" s="299"/>
      <c r="I184" s="299"/>
      <c r="J184" s="299"/>
      <c r="K184" s="299"/>
    </row>
    <row r="185" spans="1:11" s="257" customFormat="1" ht="16" customHeight="1" x14ac:dyDescent="0.25">
      <c r="A185" s="78"/>
      <c r="B185" s="520" t="s">
        <v>992</v>
      </c>
      <c r="C185" s="521" t="s">
        <v>54</v>
      </c>
      <c r="D185" s="62" t="s">
        <v>55</v>
      </c>
      <c r="E185" s="5">
        <v>183</v>
      </c>
      <c r="F185" s="61"/>
      <c r="G185" s="5">
        <v>183</v>
      </c>
      <c r="H185" s="299"/>
      <c r="I185" s="299"/>
      <c r="J185" s="299"/>
      <c r="K185" s="299"/>
    </row>
    <row r="186" spans="1:11" s="257" customFormat="1" ht="16" customHeight="1" x14ac:dyDescent="0.25">
      <c r="A186" s="78"/>
      <c r="B186" s="520" t="s">
        <v>992</v>
      </c>
      <c r="C186" s="521" t="s">
        <v>997</v>
      </c>
      <c r="D186" s="93" t="s">
        <v>186</v>
      </c>
      <c r="E186" s="5">
        <v>185</v>
      </c>
      <c r="F186" s="61"/>
      <c r="G186" s="5">
        <v>185</v>
      </c>
      <c r="H186" s="299"/>
      <c r="I186" s="299"/>
      <c r="J186" s="299"/>
      <c r="K186" s="299"/>
    </row>
    <row r="187" spans="1:11" s="257" customFormat="1" ht="16" customHeight="1" x14ac:dyDescent="0.25">
      <c r="A187" s="78"/>
      <c r="B187" s="520" t="s">
        <v>992</v>
      </c>
      <c r="C187" s="521" t="s">
        <v>998</v>
      </c>
      <c r="D187" s="62" t="s">
        <v>190</v>
      </c>
      <c r="E187" s="5">
        <v>186</v>
      </c>
      <c r="F187" s="61"/>
      <c r="G187" s="5">
        <v>186</v>
      </c>
      <c r="H187" s="299"/>
      <c r="I187" s="299"/>
      <c r="J187" s="299"/>
      <c r="K187" s="299"/>
    </row>
    <row r="188" spans="1:11" s="257" customFormat="1" ht="16" customHeight="1" x14ac:dyDescent="0.25">
      <c r="A188" s="78"/>
      <c r="B188" s="520" t="s">
        <v>992</v>
      </c>
      <c r="C188" s="521" t="s">
        <v>999</v>
      </c>
      <c r="D188" s="62" t="s">
        <v>183</v>
      </c>
      <c r="E188" s="5">
        <v>188</v>
      </c>
      <c r="F188" s="61"/>
      <c r="G188" s="5">
        <v>188</v>
      </c>
      <c r="H188" s="299"/>
      <c r="I188" s="299"/>
      <c r="J188" s="299"/>
      <c r="K188" s="299"/>
    </row>
    <row r="189" spans="1:11" s="257" customFormat="1" ht="16" customHeight="1" x14ac:dyDescent="0.25">
      <c r="A189" s="78"/>
      <c r="B189" s="520" t="s">
        <v>992</v>
      </c>
      <c r="C189" s="521" t="s">
        <v>313</v>
      </c>
      <c r="D189" s="62" t="s">
        <v>181</v>
      </c>
      <c r="E189" s="5">
        <v>189</v>
      </c>
      <c r="F189" s="61"/>
      <c r="G189" s="5">
        <v>189</v>
      </c>
      <c r="H189" s="299"/>
      <c r="I189" s="299"/>
      <c r="J189" s="299"/>
      <c r="K189" s="299"/>
    </row>
    <row r="190" spans="1:11" s="257" customFormat="1" ht="16" customHeight="1" x14ac:dyDescent="0.25">
      <c r="A190" s="78"/>
      <c r="B190" s="520" t="s">
        <v>992</v>
      </c>
      <c r="C190" s="521" t="s">
        <v>1000</v>
      </c>
      <c r="D190" s="62" t="s">
        <v>191</v>
      </c>
      <c r="E190" s="5">
        <v>193</v>
      </c>
      <c r="F190" s="61"/>
      <c r="G190" s="5">
        <v>193</v>
      </c>
      <c r="H190" s="299"/>
      <c r="I190" s="299"/>
      <c r="J190" s="299"/>
      <c r="K190" s="299"/>
    </row>
    <row r="191" spans="1:11" s="257" customFormat="1" ht="16" customHeight="1" x14ac:dyDescent="0.25">
      <c r="A191" s="78"/>
      <c r="B191" s="520" t="s">
        <v>992</v>
      </c>
      <c r="C191" s="521" t="s">
        <v>369</v>
      </c>
      <c r="D191" s="93" t="s">
        <v>182</v>
      </c>
      <c r="E191" s="5">
        <v>201</v>
      </c>
      <c r="F191" s="61"/>
      <c r="G191" s="5">
        <v>201</v>
      </c>
      <c r="H191" s="299"/>
      <c r="I191" s="299"/>
      <c r="J191" s="299"/>
      <c r="K191" s="299"/>
    </row>
    <row r="192" spans="1:11" s="257" customFormat="1" ht="16" customHeight="1" x14ac:dyDescent="0.25">
      <c r="A192" s="78"/>
      <c r="B192" s="520" t="s">
        <v>992</v>
      </c>
      <c r="C192" s="521" t="s">
        <v>1001</v>
      </c>
      <c r="D192" s="93" t="s">
        <v>192</v>
      </c>
      <c r="E192" s="5">
        <v>218</v>
      </c>
      <c r="F192" s="61"/>
      <c r="G192" s="5">
        <v>218</v>
      </c>
      <c r="H192" s="299"/>
      <c r="I192" s="299"/>
      <c r="J192" s="299"/>
      <c r="K192" s="299"/>
    </row>
    <row r="193" spans="1:11" s="257" customFormat="1" ht="16" customHeight="1" x14ac:dyDescent="0.25">
      <c r="A193" s="78"/>
      <c r="B193" s="520" t="s">
        <v>992</v>
      </c>
      <c r="C193" s="521" t="s">
        <v>1002</v>
      </c>
      <c r="D193" s="62" t="s">
        <v>184</v>
      </c>
      <c r="E193" s="5">
        <v>204</v>
      </c>
      <c r="F193" s="61"/>
      <c r="G193" s="5">
        <v>204</v>
      </c>
      <c r="H193" s="299"/>
      <c r="I193" s="299"/>
      <c r="J193" s="299"/>
      <c r="K193" s="299"/>
    </row>
    <row r="194" spans="1:11" s="257" customFormat="1" ht="16" customHeight="1" x14ac:dyDescent="0.25">
      <c r="A194" s="78"/>
      <c r="B194" s="520" t="s">
        <v>992</v>
      </c>
      <c r="C194" s="521" t="s">
        <v>1003</v>
      </c>
      <c r="D194" s="62" t="s">
        <v>193</v>
      </c>
      <c r="E194" s="5">
        <v>207</v>
      </c>
      <c r="F194" s="61"/>
      <c r="G194" s="5">
        <v>207</v>
      </c>
      <c r="H194" s="299"/>
      <c r="I194" s="299"/>
      <c r="J194" s="299"/>
      <c r="K194" s="299"/>
    </row>
    <row r="195" spans="1:11" s="257" customFormat="1" ht="16" customHeight="1" x14ac:dyDescent="0.25">
      <c r="A195" s="78"/>
      <c r="B195" s="520" t="s">
        <v>992</v>
      </c>
      <c r="C195" s="521" t="s">
        <v>1004</v>
      </c>
      <c r="D195" s="93" t="s">
        <v>185</v>
      </c>
      <c r="E195" s="5">
        <v>211</v>
      </c>
      <c r="F195" s="61"/>
      <c r="G195" s="5">
        <v>211</v>
      </c>
      <c r="H195" s="299"/>
      <c r="I195" s="299"/>
      <c r="J195" s="299"/>
      <c r="K195" s="299"/>
    </row>
    <row r="196" spans="1:11" ht="35.15" customHeight="1" thickBot="1" x14ac:dyDescent="0.35">
      <c r="A196" s="78"/>
      <c r="B196" s="527" t="s">
        <v>1005</v>
      </c>
      <c r="C196" s="530"/>
      <c r="D196" s="100" t="s">
        <v>426</v>
      </c>
      <c r="E196" s="5"/>
      <c r="F196" s="238">
        <f>SUM(F197:F229)</f>
        <v>0</v>
      </c>
      <c r="G196" s="5"/>
    </row>
    <row r="197" spans="1:11" ht="16" customHeight="1" thickTop="1" x14ac:dyDescent="0.25">
      <c r="A197" s="78"/>
      <c r="B197" s="520" t="s">
        <v>1005</v>
      </c>
      <c r="C197" s="521" t="s">
        <v>314</v>
      </c>
      <c r="D197" s="62" t="s">
        <v>194</v>
      </c>
      <c r="E197" s="5">
        <v>171</v>
      </c>
      <c r="F197" s="10"/>
      <c r="G197" s="5">
        <v>171</v>
      </c>
    </row>
    <row r="198" spans="1:11" s="257" customFormat="1" ht="16" customHeight="1" x14ac:dyDescent="0.25">
      <c r="A198" s="78"/>
      <c r="B198" s="520" t="s">
        <v>1005</v>
      </c>
      <c r="C198" s="521" t="s">
        <v>1006</v>
      </c>
      <c r="D198" s="62" t="s">
        <v>195</v>
      </c>
      <c r="E198" s="5">
        <v>173</v>
      </c>
      <c r="F198" s="10"/>
      <c r="G198" s="5">
        <v>173</v>
      </c>
      <c r="H198" s="299"/>
      <c r="I198" s="299"/>
      <c r="J198" s="299"/>
      <c r="K198" s="299"/>
    </row>
    <row r="199" spans="1:11" s="257" customFormat="1" ht="16" customHeight="1" x14ac:dyDescent="0.25">
      <c r="A199" s="78"/>
      <c r="B199" s="520" t="s">
        <v>1005</v>
      </c>
      <c r="C199" s="521" t="s">
        <v>315</v>
      </c>
      <c r="D199" s="62" t="s">
        <v>196</v>
      </c>
      <c r="E199" s="5">
        <v>174</v>
      </c>
      <c r="F199" s="10"/>
      <c r="G199" s="5">
        <v>174</v>
      </c>
      <c r="H199" s="299"/>
      <c r="I199" s="299"/>
      <c r="J199" s="299"/>
      <c r="K199" s="299"/>
    </row>
    <row r="200" spans="1:11" s="257" customFormat="1" ht="16" customHeight="1" x14ac:dyDescent="0.25">
      <c r="A200" s="78"/>
      <c r="B200" s="520" t="s">
        <v>1005</v>
      </c>
      <c r="C200" s="521" t="s">
        <v>386</v>
      </c>
      <c r="D200" s="62" t="s">
        <v>197</v>
      </c>
      <c r="E200" s="5">
        <v>176</v>
      </c>
      <c r="F200" s="10"/>
      <c r="G200" s="5">
        <v>176</v>
      </c>
      <c r="H200" s="299"/>
      <c r="I200" s="299"/>
      <c r="J200" s="299"/>
      <c r="K200" s="299"/>
    </row>
    <row r="201" spans="1:11" s="257" customFormat="1" ht="16" customHeight="1" x14ac:dyDescent="0.25">
      <c r="A201" s="78"/>
      <c r="B201" s="520" t="s">
        <v>1005</v>
      </c>
      <c r="C201" s="521" t="s">
        <v>57</v>
      </c>
      <c r="D201" s="62" t="s">
        <v>58</v>
      </c>
      <c r="E201" s="5">
        <v>177</v>
      </c>
      <c r="F201" s="10"/>
      <c r="G201" s="5">
        <v>177</v>
      </c>
      <c r="H201" s="299"/>
      <c r="I201" s="299"/>
      <c r="J201" s="299"/>
      <c r="K201" s="299"/>
    </row>
    <row r="202" spans="1:11" s="257" customFormat="1" ht="16" customHeight="1" x14ac:dyDescent="0.25">
      <c r="A202" s="78"/>
      <c r="B202" s="520" t="s">
        <v>1005</v>
      </c>
      <c r="C202" s="521" t="s">
        <v>1007</v>
      </c>
      <c r="D202" s="62" t="s">
        <v>59</v>
      </c>
      <c r="E202" s="5">
        <v>178</v>
      </c>
      <c r="F202" s="10"/>
      <c r="G202" s="5">
        <v>178</v>
      </c>
      <c r="H202" s="299"/>
      <c r="I202" s="299"/>
      <c r="J202" s="299"/>
      <c r="K202" s="299"/>
    </row>
    <row r="203" spans="1:11" s="257" customFormat="1" ht="16" customHeight="1" x14ac:dyDescent="0.25">
      <c r="A203" s="78"/>
      <c r="B203" s="520" t="s">
        <v>1005</v>
      </c>
      <c r="C203" s="521" t="s">
        <v>1008</v>
      </c>
      <c r="D203" s="93" t="s">
        <v>60</v>
      </c>
      <c r="E203" s="5">
        <v>179</v>
      </c>
      <c r="F203" s="10"/>
      <c r="G203" s="5">
        <v>179</v>
      </c>
      <c r="H203" s="299"/>
      <c r="I203" s="299"/>
      <c r="J203" s="299"/>
      <c r="K203" s="299"/>
    </row>
    <row r="204" spans="1:11" s="257" customFormat="1" ht="16" customHeight="1" x14ac:dyDescent="0.25">
      <c r="A204" s="78"/>
      <c r="B204" s="520" t="s">
        <v>1005</v>
      </c>
      <c r="C204" s="521" t="s">
        <v>1009</v>
      </c>
      <c r="D204" s="62" t="s">
        <v>61</v>
      </c>
      <c r="E204" s="5">
        <v>180</v>
      </c>
      <c r="F204" s="10"/>
      <c r="G204" s="5">
        <v>180</v>
      </c>
      <c r="H204" s="299"/>
      <c r="I204" s="299"/>
      <c r="J204" s="299"/>
      <c r="K204" s="299"/>
    </row>
    <row r="205" spans="1:11" s="390" customFormat="1" ht="16" customHeight="1" x14ac:dyDescent="0.25">
      <c r="A205" s="78"/>
      <c r="B205" s="520" t="s">
        <v>1005</v>
      </c>
      <c r="C205" s="521" t="s">
        <v>385</v>
      </c>
      <c r="D205" s="62" t="s">
        <v>56</v>
      </c>
      <c r="E205" s="5">
        <v>182</v>
      </c>
      <c r="F205" s="10"/>
      <c r="G205" s="5">
        <v>182</v>
      </c>
    </row>
    <row r="206" spans="1:11" s="257" customFormat="1" ht="16" customHeight="1" x14ac:dyDescent="0.25">
      <c r="A206" s="78"/>
      <c r="B206" s="520" t="s">
        <v>1005</v>
      </c>
      <c r="C206" s="521" t="s">
        <v>62</v>
      </c>
      <c r="D206" s="62" t="s">
        <v>63</v>
      </c>
      <c r="E206" s="5">
        <v>184</v>
      </c>
      <c r="F206" s="10"/>
      <c r="G206" s="5">
        <v>184</v>
      </c>
      <c r="H206" s="299"/>
      <c r="I206" s="299"/>
      <c r="J206" s="299"/>
      <c r="K206" s="299"/>
    </row>
    <row r="207" spans="1:11" s="257" customFormat="1" ht="16" customHeight="1" x14ac:dyDescent="0.25">
      <c r="A207" s="78"/>
      <c r="B207" s="520" t="s">
        <v>1005</v>
      </c>
      <c r="C207" s="521" t="s">
        <v>1010</v>
      </c>
      <c r="D207" s="62" t="s">
        <v>198</v>
      </c>
      <c r="E207" s="5">
        <v>187</v>
      </c>
      <c r="F207" s="10"/>
      <c r="G207" s="5">
        <v>187</v>
      </c>
      <c r="H207" s="299"/>
      <c r="I207" s="299"/>
      <c r="J207" s="299"/>
      <c r="K207" s="299"/>
    </row>
    <row r="208" spans="1:11" s="257" customFormat="1" ht="16" customHeight="1" x14ac:dyDescent="0.25">
      <c r="A208" s="78"/>
      <c r="B208" s="520" t="s">
        <v>1005</v>
      </c>
      <c r="C208" s="521" t="s">
        <v>1011</v>
      </c>
      <c r="D208" s="62" t="s">
        <v>199</v>
      </c>
      <c r="E208" s="5">
        <v>213</v>
      </c>
      <c r="F208" s="10"/>
      <c r="G208" s="5">
        <v>213</v>
      </c>
      <c r="H208" s="299"/>
      <c r="I208" s="299"/>
      <c r="J208" s="299"/>
      <c r="K208" s="299"/>
    </row>
    <row r="209" spans="1:11" s="257" customFormat="1" ht="16" customHeight="1" x14ac:dyDescent="0.25">
      <c r="A209" s="78"/>
      <c r="B209" s="520" t="s">
        <v>1005</v>
      </c>
      <c r="C209" s="521" t="s">
        <v>1012</v>
      </c>
      <c r="D209" s="62" t="s">
        <v>201</v>
      </c>
      <c r="E209" s="5">
        <v>214</v>
      </c>
      <c r="F209" s="10"/>
      <c r="G209" s="5">
        <v>214</v>
      </c>
      <c r="H209" s="299"/>
      <c r="I209" s="299"/>
      <c r="J209" s="299"/>
      <c r="K209" s="299"/>
    </row>
    <row r="210" spans="1:11" s="257" customFormat="1" ht="16" customHeight="1" x14ac:dyDescent="0.25">
      <c r="A210" s="78"/>
      <c r="B210" s="520" t="s">
        <v>1005</v>
      </c>
      <c r="C210" s="532" t="s">
        <v>1013</v>
      </c>
      <c r="D210" s="62" t="s">
        <v>200</v>
      </c>
      <c r="E210" s="5">
        <v>190</v>
      </c>
      <c r="F210" s="10"/>
      <c r="G210" s="5">
        <v>190</v>
      </c>
      <c r="H210" s="299"/>
      <c r="I210" s="299"/>
      <c r="J210" s="299"/>
      <c r="K210" s="299"/>
    </row>
    <row r="211" spans="1:11" s="257" customFormat="1" ht="16" customHeight="1" x14ac:dyDescent="0.25">
      <c r="A211" s="78"/>
      <c r="B211" s="520" t="s">
        <v>1005</v>
      </c>
      <c r="C211" s="532" t="s">
        <v>1014</v>
      </c>
      <c r="D211" s="62" t="s">
        <v>64</v>
      </c>
      <c r="E211" s="5">
        <v>191</v>
      </c>
      <c r="F211" s="10"/>
      <c r="G211" s="5">
        <v>191</v>
      </c>
      <c r="H211" s="299"/>
      <c r="I211" s="299"/>
      <c r="J211" s="299"/>
      <c r="K211" s="299"/>
    </row>
    <row r="212" spans="1:11" s="257" customFormat="1" ht="16" customHeight="1" x14ac:dyDescent="0.25">
      <c r="A212" s="78"/>
      <c r="B212" s="520" t="s">
        <v>1005</v>
      </c>
      <c r="C212" s="521" t="s">
        <v>316</v>
      </c>
      <c r="D212" s="62" t="s">
        <v>202</v>
      </c>
      <c r="E212" s="5">
        <v>192</v>
      </c>
      <c r="F212" s="10"/>
      <c r="G212" s="5">
        <v>192</v>
      </c>
      <c r="H212" s="299"/>
      <c r="I212" s="299"/>
      <c r="J212" s="299"/>
      <c r="K212" s="299"/>
    </row>
    <row r="213" spans="1:11" s="257" customFormat="1" ht="16" customHeight="1" x14ac:dyDescent="0.25">
      <c r="A213" s="78"/>
      <c r="B213" s="520" t="s">
        <v>1005</v>
      </c>
      <c r="C213" s="521" t="s">
        <v>1015</v>
      </c>
      <c r="D213" s="62" t="s">
        <v>203</v>
      </c>
      <c r="E213" s="5">
        <v>194</v>
      </c>
      <c r="F213" s="10"/>
      <c r="G213" s="5">
        <v>194</v>
      </c>
      <c r="H213" s="299"/>
      <c r="I213" s="299"/>
      <c r="J213" s="299"/>
      <c r="K213" s="299"/>
    </row>
    <row r="214" spans="1:11" s="257" customFormat="1" ht="16" customHeight="1" x14ac:dyDescent="0.25">
      <c r="A214" s="78"/>
      <c r="B214" s="520" t="s">
        <v>1005</v>
      </c>
      <c r="C214" s="521" t="s">
        <v>276</v>
      </c>
      <c r="D214" s="93" t="s">
        <v>65</v>
      </c>
      <c r="E214" s="5">
        <v>195</v>
      </c>
      <c r="F214" s="10"/>
      <c r="G214" s="5">
        <v>195</v>
      </c>
      <c r="H214" s="299"/>
      <c r="I214" s="299"/>
      <c r="J214" s="299"/>
      <c r="K214" s="299"/>
    </row>
    <row r="215" spans="1:11" s="257" customFormat="1" ht="16" customHeight="1" x14ac:dyDescent="0.25">
      <c r="A215" s="78"/>
      <c r="B215" s="520" t="s">
        <v>1005</v>
      </c>
      <c r="C215" s="521" t="s">
        <v>1016</v>
      </c>
      <c r="D215" s="62" t="s">
        <v>204</v>
      </c>
      <c r="E215" s="5">
        <v>196</v>
      </c>
      <c r="F215" s="10"/>
      <c r="G215" s="5">
        <v>196</v>
      </c>
      <c r="H215" s="299"/>
      <c r="I215" s="299"/>
      <c r="J215" s="299"/>
      <c r="K215" s="299"/>
    </row>
    <row r="216" spans="1:11" s="257" customFormat="1" ht="16" customHeight="1" x14ac:dyDescent="0.25">
      <c r="A216" s="78"/>
      <c r="B216" s="520" t="s">
        <v>1005</v>
      </c>
      <c r="C216" s="521" t="s">
        <v>1017</v>
      </c>
      <c r="D216" s="62" t="s">
        <v>205</v>
      </c>
      <c r="E216" s="5">
        <v>197</v>
      </c>
      <c r="F216" s="10"/>
      <c r="G216" s="5">
        <v>197</v>
      </c>
      <c r="H216" s="299"/>
      <c r="I216" s="299"/>
      <c r="J216" s="299"/>
      <c r="K216" s="299"/>
    </row>
    <row r="217" spans="1:11" s="257" customFormat="1" ht="16" customHeight="1" x14ac:dyDescent="0.25">
      <c r="A217" s="78"/>
      <c r="B217" s="520" t="s">
        <v>1005</v>
      </c>
      <c r="C217" s="521" t="s">
        <v>317</v>
      </c>
      <c r="D217" s="62" t="s">
        <v>206</v>
      </c>
      <c r="E217" s="5">
        <v>198</v>
      </c>
      <c r="F217" s="10"/>
      <c r="G217" s="5">
        <v>198</v>
      </c>
      <c r="H217" s="299"/>
      <c r="I217" s="299"/>
      <c r="J217" s="299"/>
      <c r="K217" s="299"/>
    </row>
    <row r="218" spans="1:11" s="257" customFormat="1" ht="16" customHeight="1" x14ac:dyDescent="0.25">
      <c r="A218" s="78"/>
      <c r="B218" s="520" t="s">
        <v>1005</v>
      </c>
      <c r="C218" s="521" t="s">
        <v>318</v>
      </c>
      <c r="D218" s="62" t="s">
        <v>207</v>
      </c>
      <c r="E218" s="5">
        <v>199</v>
      </c>
      <c r="F218" s="10"/>
      <c r="G218" s="5">
        <v>199</v>
      </c>
      <c r="H218" s="299"/>
      <c r="I218" s="299"/>
      <c r="J218" s="299"/>
      <c r="K218" s="299"/>
    </row>
    <row r="219" spans="1:11" s="257" customFormat="1" ht="16" customHeight="1" x14ac:dyDescent="0.25">
      <c r="A219" s="78"/>
      <c r="B219" s="520" t="s">
        <v>1005</v>
      </c>
      <c r="C219" s="521" t="s">
        <v>319</v>
      </c>
      <c r="D219" s="62" t="s">
        <v>208</v>
      </c>
      <c r="E219" s="5">
        <v>202</v>
      </c>
      <c r="F219" s="10"/>
      <c r="G219" s="5">
        <v>202</v>
      </c>
      <c r="H219" s="299"/>
      <c r="I219" s="299"/>
      <c r="J219" s="299"/>
      <c r="K219" s="299"/>
    </row>
    <row r="220" spans="1:11" ht="16" customHeight="1" x14ac:dyDescent="0.25">
      <c r="A220" s="78"/>
      <c r="B220" s="520" t="s">
        <v>1005</v>
      </c>
      <c r="C220" s="522" t="s">
        <v>1018</v>
      </c>
      <c r="D220" s="62" t="s">
        <v>66</v>
      </c>
      <c r="E220" s="5">
        <v>203</v>
      </c>
      <c r="F220" s="10"/>
      <c r="G220" s="5">
        <v>203</v>
      </c>
    </row>
    <row r="221" spans="1:11" ht="16" customHeight="1" x14ac:dyDescent="0.25">
      <c r="A221" s="78"/>
      <c r="B221" s="520" t="s">
        <v>1005</v>
      </c>
      <c r="C221" s="522" t="s">
        <v>1019</v>
      </c>
      <c r="D221" s="62" t="s">
        <v>67</v>
      </c>
      <c r="E221" s="5">
        <v>205</v>
      </c>
      <c r="F221" s="10"/>
      <c r="G221" s="5">
        <v>205</v>
      </c>
    </row>
    <row r="222" spans="1:11" ht="16" customHeight="1" x14ac:dyDescent="0.25">
      <c r="A222" s="78"/>
      <c r="B222" s="520" t="s">
        <v>1005</v>
      </c>
      <c r="C222" s="522" t="s">
        <v>320</v>
      </c>
      <c r="D222" s="62" t="s">
        <v>209</v>
      </c>
      <c r="E222" s="5">
        <v>206</v>
      </c>
      <c r="F222" s="61"/>
      <c r="G222" s="5">
        <v>206</v>
      </c>
    </row>
    <row r="223" spans="1:11" ht="16" customHeight="1" x14ac:dyDescent="0.25">
      <c r="A223" s="78"/>
      <c r="B223" s="520" t="s">
        <v>1005</v>
      </c>
      <c r="C223" s="522" t="s">
        <v>1020</v>
      </c>
      <c r="D223" s="62" t="s">
        <v>210</v>
      </c>
      <c r="E223" s="5">
        <v>215</v>
      </c>
      <c r="F223" s="61"/>
      <c r="G223" s="5">
        <v>215</v>
      </c>
    </row>
    <row r="224" spans="1:11" ht="16" customHeight="1" x14ac:dyDescent="0.25">
      <c r="A224" s="78"/>
      <c r="B224" s="520" t="s">
        <v>1005</v>
      </c>
      <c r="C224" s="522" t="s">
        <v>278</v>
      </c>
      <c r="D224" s="93" t="s">
        <v>68</v>
      </c>
      <c r="E224" s="5">
        <v>208</v>
      </c>
      <c r="F224" s="10"/>
      <c r="G224" s="5">
        <v>208</v>
      </c>
    </row>
    <row r="225" spans="1:11" ht="16" customHeight="1" x14ac:dyDescent="0.25">
      <c r="A225" s="78"/>
      <c r="B225" s="520" t="s">
        <v>1005</v>
      </c>
      <c r="C225" s="522" t="s">
        <v>69</v>
      </c>
      <c r="D225" s="62" t="s">
        <v>70</v>
      </c>
      <c r="E225" s="5">
        <v>209</v>
      </c>
      <c r="F225" s="10"/>
      <c r="G225" s="5">
        <v>209</v>
      </c>
    </row>
    <row r="226" spans="1:11" ht="16" customHeight="1" x14ac:dyDescent="0.25">
      <c r="A226" s="78"/>
      <c r="B226" s="520" t="s">
        <v>1005</v>
      </c>
      <c r="C226" s="522" t="s">
        <v>371</v>
      </c>
      <c r="D226" s="93" t="s">
        <v>211</v>
      </c>
      <c r="E226" s="5">
        <v>231</v>
      </c>
      <c r="F226" s="61"/>
      <c r="G226" s="5">
        <v>231</v>
      </c>
    </row>
    <row r="227" spans="1:11" ht="16" customHeight="1" x14ac:dyDescent="0.25">
      <c r="A227" s="78"/>
      <c r="B227" s="520" t="s">
        <v>1005</v>
      </c>
      <c r="C227" s="522" t="s">
        <v>321</v>
      </c>
      <c r="D227" s="62" t="s">
        <v>212</v>
      </c>
      <c r="E227" s="5">
        <v>216</v>
      </c>
      <c r="F227" s="10"/>
      <c r="G227" s="5">
        <v>216</v>
      </c>
    </row>
    <row r="228" spans="1:11" ht="16" customHeight="1" x14ac:dyDescent="0.25">
      <c r="A228" s="78"/>
      <c r="B228" s="520" t="s">
        <v>1005</v>
      </c>
      <c r="C228" s="522" t="s">
        <v>1021</v>
      </c>
      <c r="D228" s="62" t="s">
        <v>213</v>
      </c>
      <c r="E228" s="5">
        <v>217</v>
      </c>
      <c r="F228" s="10"/>
      <c r="G228" s="5">
        <v>217</v>
      </c>
    </row>
    <row r="229" spans="1:11" ht="16" customHeight="1" x14ac:dyDescent="0.25">
      <c r="A229" s="78"/>
      <c r="B229" s="520" t="s">
        <v>1005</v>
      </c>
      <c r="C229" s="522" t="s">
        <v>1022</v>
      </c>
      <c r="D229" s="62" t="s">
        <v>214</v>
      </c>
      <c r="E229" s="5">
        <v>212</v>
      </c>
      <c r="F229" s="61"/>
      <c r="G229" s="5">
        <v>212</v>
      </c>
    </row>
    <row r="230" spans="1:11" ht="35.15" customHeight="1" thickBot="1" x14ac:dyDescent="0.35">
      <c r="A230" s="78"/>
      <c r="B230" s="533" t="s">
        <v>840</v>
      </c>
      <c r="C230" s="534"/>
      <c r="D230" s="97" t="s">
        <v>407</v>
      </c>
      <c r="E230" s="9"/>
      <c r="F230" s="238">
        <f>SUM(F231:F263)</f>
        <v>0</v>
      </c>
      <c r="G230" s="9"/>
    </row>
    <row r="231" spans="1:11" ht="16" customHeight="1" thickTop="1" x14ac:dyDescent="0.25">
      <c r="A231" s="78"/>
      <c r="B231" s="520" t="s">
        <v>840</v>
      </c>
      <c r="C231" s="521" t="s">
        <v>1023</v>
      </c>
      <c r="D231" s="62" t="s">
        <v>215</v>
      </c>
      <c r="E231" s="5">
        <v>237</v>
      </c>
      <c r="F231" s="10"/>
      <c r="G231" s="5">
        <v>237</v>
      </c>
    </row>
    <row r="232" spans="1:11" s="257" customFormat="1" ht="16" customHeight="1" x14ac:dyDescent="0.25">
      <c r="A232" s="78"/>
      <c r="B232" s="520" t="s">
        <v>840</v>
      </c>
      <c r="C232" s="522" t="s">
        <v>1024</v>
      </c>
      <c r="D232" s="62" t="s">
        <v>241</v>
      </c>
      <c r="E232" s="5">
        <v>238</v>
      </c>
      <c r="F232" s="10"/>
      <c r="G232" s="5">
        <v>238</v>
      </c>
      <c r="H232" s="299"/>
      <c r="I232" s="299"/>
      <c r="J232" s="299"/>
      <c r="K232" s="299"/>
    </row>
    <row r="233" spans="1:11" s="257" customFormat="1" ht="16" customHeight="1" x14ac:dyDescent="0.25">
      <c r="A233" s="78"/>
      <c r="B233" s="520" t="s">
        <v>840</v>
      </c>
      <c r="C233" s="522" t="s">
        <v>1025</v>
      </c>
      <c r="D233" s="62" t="s">
        <v>71</v>
      </c>
      <c r="E233" s="5">
        <v>224</v>
      </c>
      <c r="F233" s="10"/>
      <c r="G233" s="5">
        <v>224</v>
      </c>
      <c r="H233" s="299"/>
      <c r="I233" s="299"/>
      <c r="J233" s="299"/>
      <c r="K233" s="299"/>
    </row>
    <row r="234" spans="1:11" s="257" customFormat="1" ht="16" customHeight="1" x14ac:dyDescent="0.25">
      <c r="A234" s="78"/>
      <c r="B234" s="520" t="s">
        <v>840</v>
      </c>
      <c r="C234" s="522" t="s">
        <v>1026</v>
      </c>
      <c r="D234" s="62" t="s">
        <v>242</v>
      </c>
      <c r="E234" s="5">
        <v>240</v>
      </c>
      <c r="F234" s="10"/>
      <c r="G234" s="5">
        <v>240</v>
      </c>
      <c r="H234" s="299"/>
      <c r="I234" s="299"/>
      <c r="J234" s="299"/>
      <c r="K234" s="299"/>
    </row>
    <row r="235" spans="1:11" s="257" customFormat="1" ht="16" customHeight="1" x14ac:dyDescent="0.25">
      <c r="A235" s="78"/>
      <c r="B235" s="520" t="s">
        <v>840</v>
      </c>
      <c r="C235" s="522" t="s">
        <v>1027</v>
      </c>
      <c r="D235" s="229" t="s">
        <v>232</v>
      </c>
      <c r="E235" s="5">
        <v>241</v>
      </c>
      <c r="F235" s="10"/>
      <c r="G235" s="5">
        <v>241</v>
      </c>
      <c r="H235" s="299"/>
      <c r="I235" s="299"/>
      <c r="J235" s="299"/>
      <c r="K235" s="299"/>
    </row>
    <row r="236" spans="1:11" s="257" customFormat="1" ht="16" customHeight="1" x14ac:dyDescent="0.25">
      <c r="A236" s="78"/>
      <c r="B236" s="520" t="s">
        <v>840</v>
      </c>
      <c r="C236" s="522" t="s">
        <v>1028</v>
      </c>
      <c r="D236" s="62" t="s">
        <v>223</v>
      </c>
      <c r="E236" s="5">
        <v>242</v>
      </c>
      <c r="F236" s="10"/>
      <c r="G236" s="5">
        <v>242</v>
      </c>
      <c r="H236" s="299"/>
      <c r="I236" s="299"/>
      <c r="J236" s="299"/>
      <c r="K236" s="299"/>
    </row>
    <row r="237" spans="1:11" s="257" customFormat="1" ht="16" customHeight="1" x14ac:dyDescent="0.25">
      <c r="A237" s="78"/>
      <c r="B237" s="520" t="s">
        <v>840</v>
      </c>
      <c r="C237" s="522" t="s">
        <v>1029</v>
      </c>
      <c r="D237" s="93" t="s">
        <v>228</v>
      </c>
      <c r="E237" s="5">
        <v>243</v>
      </c>
      <c r="F237" s="10"/>
      <c r="G237" s="5">
        <v>243</v>
      </c>
      <c r="H237" s="299"/>
      <c r="I237" s="299"/>
      <c r="J237" s="299"/>
      <c r="K237" s="299"/>
    </row>
    <row r="238" spans="1:11" s="257" customFormat="1" ht="16" customHeight="1" x14ac:dyDescent="0.25">
      <c r="A238" s="78"/>
      <c r="B238" s="520" t="s">
        <v>840</v>
      </c>
      <c r="C238" s="522" t="s">
        <v>1030</v>
      </c>
      <c r="D238" s="93" t="s">
        <v>244</v>
      </c>
      <c r="E238" s="5">
        <v>244</v>
      </c>
      <c r="F238" s="10"/>
      <c r="G238" s="5">
        <v>244</v>
      </c>
      <c r="H238" s="299"/>
      <c r="I238" s="299"/>
      <c r="J238" s="299"/>
      <c r="K238" s="299"/>
    </row>
    <row r="239" spans="1:11" s="257" customFormat="1" ht="16" customHeight="1" x14ac:dyDescent="0.25">
      <c r="A239" s="78"/>
      <c r="B239" s="520" t="s">
        <v>840</v>
      </c>
      <c r="C239" s="522" t="s">
        <v>1031</v>
      </c>
      <c r="D239" s="93" t="s">
        <v>224</v>
      </c>
      <c r="E239" s="5">
        <v>245</v>
      </c>
      <c r="F239" s="10"/>
      <c r="G239" s="5">
        <v>245</v>
      </c>
      <c r="H239" s="299"/>
      <c r="I239" s="299"/>
      <c r="J239" s="299"/>
      <c r="K239" s="299"/>
    </row>
    <row r="240" spans="1:11" s="257" customFormat="1" ht="16" customHeight="1" x14ac:dyDescent="0.25">
      <c r="A240" s="78"/>
      <c r="B240" s="520" t="s">
        <v>840</v>
      </c>
      <c r="C240" s="522" t="s">
        <v>216</v>
      </c>
      <c r="D240" s="62" t="s">
        <v>217</v>
      </c>
      <c r="E240" s="5">
        <v>246</v>
      </c>
      <c r="F240" s="10"/>
      <c r="G240" s="5">
        <v>246</v>
      </c>
      <c r="H240" s="299"/>
      <c r="I240" s="299"/>
      <c r="J240" s="299"/>
      <c r="K240" s="299"/>
    </row>
    <row r="241" spans="1:11" s="257" customFormat="1" ht="16" customHeight="1" x14ac:dyDescent="0.25">
      <c r="A241" s="78"/>
      <c r="B241" s="520" t="s">
        <v>840</v>
      </c>
      <c r="C241" s="522" t="s">
        <v>1032</v>
      </c>
      <c r="D241" s="62" t="s">
        <v>221</v>
      </c>
      <c r="E241" s="5">
        <v>247</v>
      </c>
      <c r="F241" s="10"/>
      <c r="G241" s="5">
        <v>247</v>
      </c>
      <c r="H241" s="299"/>
      <c r="I241" s="299"/>
      <c r="J241" s="299"/>
      <c r="K241" s="299"/>
    </row>
    <row r="242" spans="1:11" s="257" customFormat="1" ht="16" customHeight="1" x14ac:dyDescent="0.25">
      <c r="A242" s="78"/>
      <c r="B242" s="520" t="s">
        <v>840</v>
      </c>
      <c r="C242" s="522" t="s">
        <v>225</v>
      </c>
      <c r="D242" s="62" t="s">
        <v>226</v>
      </c>
      <c r="E242" s="5">
        <v>248</v>
      </c>
      <c r="F242" s="10"/>
      <c r="G242" s="5">
        <v>248</v>
      </c>
      <c r="H242" s="299"/>
      <c r="I242" s="299"/>
      <c r="J242" s="299"/>
      <c r="K242" s="299"/>
    </row>
    <row r="243" spans="1:11" s="257" customFormat="1" ht="16" customHeight="1" x14ac:dyDescent="0.25">
      <c r="A243" s="78"/>
      <c r="B243" s="520" t="s">
        <v>840</v>
      </c>
      <c r="C243" s="522" t="s">
        <v>1033</v>
      </c>
      <c r="D243" s="93" t="s">
        <v>218</v>
      </c>
      <c r="E243" s="5">
        <v>249</v>
      </c>
      <c r="F243" s="10"/>
      <c r="G243" s="5">
        <v>249</v>
      </c>
      <c r="H243" s="299"/>
      <c r="I243" s="299"/>
      <c r="J243" s="299"/>
      <c r="K243" s="299"/>
    </row>
    <row r="244" spans="1:11" s="257" customFormat="1" ht="16" customHeight="1" x14ac:dyDescent="0.25">
      <c r="A244" s="78"/>
      <c r="B244" s="520" t="s">
        <v>840</v>
      </c>
      <c r="C244" s="522" t="s">
        <v>1034</v>
      </c>
      <c r="D244" s="62" t="s">
        <v>219</v>
      </c>
      <c r="E244" s="5">
        <v>275</v>
      </c>
      <c r="F244" s="10"/>
      <c r="G244" s="5">
        <v>275</v>
      </c>
      <c r="H244" s="299"/>
      <c r="I244" s="299"/>
      <c r="J244" s="299"/>
      <c r="K244" s="299"/>
    </row>
    <row r="245" spans="1:11" s="257" customFormat="1" ht="16" customHeight="1" x14ac:dyDescent="0.25">
      <c r="A245" s="78"/>
      <c r="B245" s="520" t="s">
        <v>840</v>
      </c>
      <c r="C245" s="522" t="s">
        <v>1035</v>
      </c>
      <c r="D245" s="62" t="s">
        <v>227</v>
      </c>
      <c r="E245" s="5">
        <v>276</v>
      </c>
      <c r="F245" s="10"/>
      <c r="G245" s="5">
        <v>276</v>
      </c>
      <c r="H245" s="299"/>
      <c r="I245" s="299"/>
      <c r="J245" s="299"/>
      <c r="K245" s="299"/>
    </row>
    <row r="246" spans="1:11" s="257" customFormat="1" ht="16" customHeight="1" x14ac:dyDescent="0.25">
      <c r="A246" s="78"/>
      <c r="B246" s="520" t="s">
        <v>840</v>
      </c>
      <c r="C246" s="522" t="s">
        <v>229</v>
      </c>
      <c r="D246" s="62" t="s">
        <v>230</v>
      </c>
      <c r="E246" s="5">
        <v>277</v>
      </c>
      <c r="F246" s="10"/>
      <c r="G246" s="5">
        <v>277</v>
      </c>
      <c r="H246" s="299"/>
      <c r="I246" s="299"/>
      <c r="J246" s="299"/>
      <c r="K246" s="299"/>
    </row>
    <row r="247" spans="1:11" s="257" customFormat="1" ht="16" customHeight="1" x14ac:dyDescent="0.25">
      <c r="A247" s="78"/>
      <c r="B247" s="520" t="s">
        <v>840</v>
      </c>
      <c r="C247" s="522" t="s">
        <v>1036</v>
      </c>
      <c r="D247" s="93" t="s">
        <v>231</v>
      </c>
      <c r="E247" s="5">
        <v>278</v>
      </c>
      <c r="F247" s="10"/>
      <c r="G247" s="5">
        <v>278</v>
      </c>
      <c r="H247" s="299"/>
      <c r="I247" s="299"/>
      <c r="J247" s="299"/>
      <c r="K247" s="299"/>
    </row>
    <row r="248" spans="1:11" s="257" customFormat="1" ht="16" customHeight="1" x14ac:dyDescent="0.25">
      <c r="A248" s="78"/>
      <c r="B248" s="520" t="s">
        <v>840</v>
      </c>
      <c r="C248" s="522" t="s">
        <v>1037</v>
      </c>
      <c r="D248" s="93" t="s">
        <v>72</v>
      </c>
      <c r="E248" s="5">
        <v>225</v>
      </c>
      <c r="F248" s="10"/>
      <c r="G248" s="5">
        <v>225</v>
      </c>
      <c r="H248" s="299"/>
      <c r="I248" s="299"/>
      <c r="J248" s="299"/>
      <c r="K248" s="299"/>
    </row>
    <row r="249" spans="1:11" s="257" customFormat="1" ht="16" customHeight="1" x14ac:dyDescent="0.25">
      <c r="A249" s="78"/>
      <c r="B249" s="520" t="s">
        <v>840</v>
      </c>
      <c r="C249" s="522" t="s">
        <v>233</v>
      </c>
      <c r="D249" s="62" t="s">
        <v>234</v>
      </c>
      <c r="E249" s="5">
        <v>255</v>
      </c>
      <c r="F249" s="10"/>
      <c r="G249" s="5">
        <v>255</v>
      </c>
      <c r="H249" s="299"/>
      <c r="I249" s="299"/>
      <c r="J249" s="299"/>
      <c r="K249" s="299"/>
    </row>
    <row r="250" spans="1:11" s="257" customFormat="1" ht="16" customHeight="1" x14ac:dyDescent="0.25">
      <c r="A250" s="78"/>
      <c r="B250" s="520" t="s">
        <v>840</v>
      </c>
      <c r="C250" s="522" t="s">
        <v>1038</v>
      </c>
      <c r="D250" s="93" t="s">
        <v>236</v>
      </c>
      <c r="E250" s="5">
        <v>256</v>
      </c>
      <c r="F250" s="10"/>
      <c r="G250" s="5">
        <v>256</v>
      </c>
      <c r="H250" s="299"/>
      <c r="I250" s="299"/>
      <c r="J250" s="299"/>
      <c r="K250" s="299"/>
    </row>
    <row r="251" spans="1:11" s="257" customFormat="1" ht="16" customHeight="1" x14ac:dyDescent="0.25">
      <c r="A251" s="78"/>
      <c r="B251" s="520" t="s">
        <v>840</v>
      </c>
      <c r="C251" s="522" t="s">
        <v>1039</v>
      </c>
      <c r="D251" s="62" t="s">
        <v>222</v>
      </c>
      <c r="E251" s="5">
        <v>257</v>
      </c>
      <c r="F251" s="10"/>
      <c r="G251" s="5">
        <v>257</v>
      </c>
      <c r="H251" s="299"/>
      <c r="I251" s="299"/>
      <c r="J251" s="299"/>
      <c r="K251" s="299"/>
    </row>
    <row r="252" spans="1:11" s="257" customFormat="1" ht="16" customHeight="1" x14ac:dyDescent="0.25">
      <c r="A252" s="78"/>
      <c r="B252" s="520" t="s">
        <v>840</v>
      </c>
      <c r="C252" s="522" t="s">
        <v>237</v>
      </c>
      <c r="D252" s="62" t="s">
        <v>238</v>
      </c>
      <c r="E252" s="5">
        <v>258</v>
      </c>
      <c r="F252" s="10"/>
      <c r="G252" s="5">
        <v>258</v>
      </c>
      <c r="H252" s="299"/>
      <c r="I252" s="299"/>
      <c r="J252" s="299"/>
      <c r="K252" s="299"/>
    </row>
    <row r="253" spans="1:11" s="257" customFormat="1" ht="16" customHeight="1" x14ac:dyDescent="0.25">
      <c r="A253" s="78"/>
      <c r="B253" s="520" t="s">
        <v>840</v>
      </c>
      <c r="C253" s="522" t="s">
        <v>1040</v>
      </c>
      <c r="D253" s="93" t="s">
        <v>239</v>
      </c>
      <c r="E253" s="270">
        <v>235</v>
      </c>
      <c r="F253" s="10"/>
      <c r="G253" s="270">
        <v>235</v>
      </c>
      <c r="H253" s="299"/>
      <c r="I253" s="299"/>
      <c r="J253" s="299"/>
      <c r="K253" s="299"/>
    </row>
    <row r="254" spans="1:11" s="257" customFormat="1" ht="16" customHeight="1" x14ac:dyDescent="0.25">
      <c r="A254" s="78"/>
      <c r="B254" s="520" t="s">
        <v>840</v>
      </c>
      <c r="C254" s="522" t="s">
        <v>1041</v>
      </c>
      <c r="D254" s="93" t="s">
        <v>240</v>
      </c>
      <c r="E254" s="5">
        <v>260</v>
      </c>
      <c r="F254" s="10"/>
      <c r="G254" s="5">
        <v>260</v>
      </c>
      <c r="H254" s="299"/>
      <c r="I254" s="299"/>
      <c r="J254" s="299"/>
      <c r="K254" s="299"/>
    </row>
    <row r="255" spans="1:11" s="257" customFormat="1" ht="16" customHeight="1" x14ac:dyDescent="0.25">
      <c r="A255" s="78"/>
      <c r="B255" s="520" t="s">
        <v>840</v>
      </c>
      <c r="C255" s="522" t="s">
        <v>1042</v>
      </c>
      <c r="D255" s="93" t="s">
        <v>245</v>
      </c>
      <c r="E255" s="5">
        <v>261</v>
      </c>
      <c r="F255" s="10"/>
      <c r="G255" s="5">
        <v>261</v>
      </c>
      <c r="H255" s="299"/>
      <c r="I255" s="299"/>
      <c r="J255" s="299"/>
      <c r="K255" s="299"/>
    </row>
    <row r="256" spans="1:11" s="257" customFormat="1" ht="16" customHeight="1" x14ac:dyDescent="0.25">
      <c r="A256" s="78"/>
      <c r="B256" s="520" t="s">
        <v>840</v>
      </c>
      <c r="C256" s="522" t="s">
        <v>252</v>
      </c>
      <c r="D256" s="62" t="s">
        <v>253</v>
      </c>
      <c r="E256" s="5">
        <v>262</v>
      </c>
      <c r="F256" s="10"/>
      <c r="G256" s="5">
        <v>262</v>
      </c>
      <c r="H256" s="299"/>
      <c r="I256" s="299"/>
      <c r="J256" s="299"/>
      <c r="K256" s="299"/>
    </row>
    <row r="257" spans="1:11" s="257" customFormat="1" ht="16" customHeight="1" x14ac:dyDescent="0.25">
      <c r="A257" s="78"/>
      <c r="B257" s="520" t="s">
        <v>840</v>
      </c>
      <c r="C257" s="522" t="s">
        <v>1043</v>
      </c>
      <c r="D257" s="62" t="s">
        <v>243</v>
      </c>
      <c r="E257" s="5">
        <v>263</v>
      </c>
      <c r="F257" s="10"/>
      <c r="G257" s="5">
        <v>263</v>
      </c>
      <c r="H257" s="299"/>
      <c r="I257" s="299"/>
      <c r="J257" s="299"/>
      <c r="K257" s="299"/>
    </row>
    <row r="258" spans="1:11" s="257" customFormat="1" ht="16" customHeight="1" x14ac:dyDescent="0.25">
      <c r="A258" s="78"/>
      <c r="B258" s="520" t="s">
        <v>840</v>
      </c>
      <c r="C258" s="522" t="s">
        <v>370</v>
      </c>
      <c r="D258" s="62" t="s">
        <v>235</v>
      </c>
      <c r="E258" s="5">
        <v>264</v>
      </c>
      <c r="F258" s="10"/>
      <c r="G258" s="5">
        <v>264</v>
      </c>
      <c r="H258" s="299"/>
      <c r="I258" s="299"/>
      <c r="J258" s="299"/>
      <c r="K258" s="299"/>
    </row>
    <row r="259" spans="1:11" s="257" customFormat="1" ht="16" customHeight="1" x14ac:dyDescent="0.25">
      <c r="A259" s="78"/>
      <c r="B259" s="520" t="s">
        <v>840</v>
      </c>
      <c r="C259" s="522" t="s">
        <v>246</v>
      </c>
      <c r="D259" s="62" t="s">
        <v>247</v>
      </c>
      <c r="E259" s="5">
        <v>265</v>
      </c>
      <c r="F259" s="10"/>
      <c r="G259" s="5">
        <v>265</v>
      </c>
      <c r="H259" s="299"/>
      <c r="I259" s="299"/>
      <c r="J259" s="299"/>
      <c r="K259" s="299"/>
    </row>
    <row r="260" spans="1:11" s="257" customFormat="1" ht="16" customHeight="1" x14ac:dyDescent="0.25">
      <c r="A260" s="78"/>
      <c r="B260" s="520" t="s">
        <v>840</v>
      </c>
      <c r="C260" s="522" t="s">
        <v>248</v>
      </c>
      <c r="D260" s="62" t="s">
        <v>249</v>
      </c>
      <c r="E260" s="5">
        <v>266</v>
      </c>
      <c r="F260" s="10"/>
      <c r="G260" s="5">
        <v>266</v>
      </c>
      <c r="H260" s="299"/>
      <c r="I260" s="299"/>
      <c r="J260" s="299"/>
      <c r="K260" s="299"/>
    </row>
    <row r="261" spans="1:11" s="257" customFormat="1" ht="16" customHeight="1" x14ac:dyDescent="0.25">
      <c r="A261" s="78"/>
      <c r="B261" s="520" t="s">
        <v>840</v>
      </c>
      <c r="C261" s="522" t="s">
        <v>250</v>
      </c>
      <c r="D261" s="62" t="s">
        <v>251</v>
      </c>
      <c r="E261" s="5">
        <v>267</v>
      </c>
      <c r="F261" s="10"/>
      <c r="G261" s="5">
        <v>267</v>
      </c>
      <c r="H261" s="299"/>
      <c r="I261" s="299"/>
      <c r="J261" s="299"/>
      <c r="K261" s="299"/>
    </row>
    <row r="262" spans="1:11" s="257" customFormat="1" ht="16" customHeight="1" x14ac:dyDescent="0.25">
      <c r="A262" s="78"/>
      <c r="B262" s="520" t="s">
        <v>840</v>
      </c>
      <c r="C262" s="522" t="s">
        <v>1044</v>
      </c>
      <c r="D262" s="93" t="s">
        <v>254</v>
      </c>
      <c r="E262" s="5">
        <v>268</v>
      </c>
      <c r="F262" s="10"/>
      <c r="G262" s="5">
        <v>268</v>
      </c>
      <c r="H262" s="299"/>
      <c r="I262" s="299"/>
      <c r="J262" s="299"/>
      <c r="K262" s="299"/>
    </row>
    <row r="263" spans="1:11" x14ac:dyDescent="0.25">
      <c r="A263" s="78"/>
      <c r="B263" s="520" t="s">
        <v>840</v>
      </c>
      <c r="C263" s="522" t="s">
        <v>1045</v>
      </c>
      <c r="D263" s="62" t="s">
        <v>220</v>
      </c>
      <c r="E263" s="5">
        <v>269</v>
      </c>
      <c r="F263" s="10"/>
      <c r="G263" s="5">
        <v>269</v>
      </c>
    </row>
    <row r="264" spans="1:11" ht="2.15" customHeight="1" x14ac:dyDescent="0.25">
      <c r="B264" s="258"/>
      <c r="C264" s="75"/>
      <c r="D264" s="258"/>
      <c r="E264" s="258"/>
      <c r="G264" s="390"/>
    </row>
    <row r="265" spans="1:11" ht="2.15" customHeight="1" x14ac:dyDescent="0.25">
      <c r="B265" s="258"/>
      <c r="C265" s="258"/>
      <c r="D265" s="258"/>
      <c r="E265" s="258"/>
      <c r="G265" s="390"/>
    </row>
    <row r="266" spans="1:11" ht="27" customHeight="1" thickBot="1" x14ac:dyDescent="0.35">
      <c r="B266" s="63"/>
      <c r="C266" s="59" t="s">
        <v>629</v>
      </c>
      <c r="D266" s="60" t="s">
        <v>432</v>
      </c>
      <c r="E266" s="5">
        <v>250</v>
      </c>
      <c r="F266" s="55">
        <f>SUM(F18,F67,F126,F178,F230)</f>
        <v>0</v>
      </c>
      <c r="G266" s="5">
        <v>250</v>
      </c>
    </row>
    <row r="267" spans="1:11" s="190" customFormat="1" ht="35.25" hidden="1" customHeight="1" thickTop="1" x14ac:dyDescent="0.25">
      <c r="F267" s="299"/>
      <c r="G267" s="299"/>
      <c r="H267" s="299"/>
      <c r="I267" s="299"/>
      <c r="J267" s="299"/>
      <c r="K267" s="299"/>
    </row>
    <row r="268" spans="1:11" s="190" customFormat="1" ht="31.5" hidden="1" customHeight="1" x14ac:dyDescent="0.25">
      <c r="F268" s="299"/>
      <c r="G268" s="299"/>
      <c r="H268" s="299"/>
      <c r="I268" s="299"/>
      <c r="J268" s="299"/>
      <c r="K268" s="299"/>
    </row>
    <row r="269" spans="1:11" s="190" customFormat="1" ht="31.5" hidden="1" customHeight="1" x14ac:dyDescent="0.25">
      <c r="F269" s="299"/>
      <c r="G269" s="299"/>
      <c r="H269" s="299"/>
      <c r="I269" s="299"/>
      <c r="J269" s="299"/>
      <c r="K269" s="299"/>
    </row>
    <row r="270" spans="1:11" s="190" customFormat="1" ht="31.5" hidden="1" customHeight="1" x14ac:dyDescent="0.25">
      <c r="F270" s="299"/>
      <c r="G270" s="299"/>
      <c r="H270" s="299"/>
      <c r="I270" s="299"/>
      <c r="J270" s="299"/>
      <c r="K270" s="299"/>
    </row>
    <row r="271" spans="1:11" s="190" customFormat="1" ht="27" hidden="1" customHeight="1" x14ac:dyDescent="0.25">
      <c r="F271" s="299"/>
      <c r="G271" s="299"/>
      <c r="H271" s="299"/>
      <c r="I271" s="299"/>
      <c r="J271" s="299"/>
      <c r="K271" s="299"/>
    </row>
    <row r="272" spans="1:11" ht="6" customHeight="1" thickTop="1" x14ac:dyDescent="0.25">
      <c r="C272" s="16"/>
      <c r="D272" s="16"/>
      <c r="E272" s="16"/>
      <c r="F272" s="16"/>
      <c r="G272" s="16"/>
    </row>
    <row r="273" spans="3:11" ht="19.5" customHeight="1" x14ac:dyDescent="0.25">
      <c r="C273" s="153" t="s">
        <v>628</v>
      </c>
      <c r="G273" s="299" t="s">
        <v>275</v>
      </c>
    </row>
    <row r="274" spans="3:11" x14ac:dyDescent="0.25">
      <c r="C274" s="175" t="str">
        <f>"Version: "&amp;C316</f>
        <v>Version: 1.00.E0</v>
      </c>
    </row>
    <row r="275" spans="3:11" ht="12.75" hidden="1" customHeight="1" x14ac:dyDescent="0.25">
      <c r="C275" s="486"/>
      <c r="F275" s="65"/>
    </row>
    <row r="276" spans="3:11" ht="12.75" hidden="1" customHeight="1" x14ac:dyDescent="0.25">
      <c r="C276" s="486"/>
      <c r="F276" s="65"/>
    </row>
    <row r="277" spans="3:11" x14ac:dyDescent="0.25">
      <c r="C277" s="486"/>
      <c r="F277" s="243"/>
    </row>
    <row r="278" spans="3:11" ht="12.75" hidden="1" customHeight="1" x14ac:dyDescent="0.25">
      <c r="C278" s="486"/>
      <c r="F278" s="243"/>
      <c r="G278" s="14"/>
    </row>
    <row r="279" spans="3:11" ht="12.75" hidden="1" customHeight="1" x14ac:dyDescent="0.25">
      <c r="C279" s="486"/>
      <c r="F279" s="243"/>
    </row>
    <row r="280" spans="3:11" ht="12.75" hidden="1" customHeight="1" x14ac:dyDescent="0.25">
      <c r="C280" s="486"/>
      <c r="F280" s="12"/>
    </row>
    <row r="281" spans="3:11" ht="12.75" hidden="1" customHeight="1" x14ac:dyDescent="0.25">
      <c r="C281" s="486"/>
      <c r="F281" s="13"/>
    </row>
    <row r="282" spans="3:11" ht="13" x14ac:dyDescent="0.3">
      <c r="C282" s="122" t="s">
        <v>485</v>
      </c>
      <c r="F282" s="243"/>
    </row>
    <row r="283" spans="3:11" ht="13" hidden="1" x14ac:dyDescent="0.25">
      <c r="C283" s="89"/>
      <c r="D283" s="89"/>
      <c r="E283" s="123"/>
      <c r="F283" s="158"/>
    </row>
    <row r="284" spans="3:11" s="242" customFormat="1" ht="13" x14ac:dyDescent="0.25">
      <c r="C284" s="124" t="s">
        <v>488</v>
      </c>
      <c r="D284" s="124"/>
      <c r="E284" s="134"/>
      <c r="F284" s="158" t="str">
        <f>IF(OR(MIN(F19:F66,F69:F73,F75:F125,F128:F130,F132:F163,F165:F177,F180:F195,F197:F229,F231:F263)&lt;-100000,MAX(F19:F66,F69:F73,F75:F125,F128:F130,F132:F163,F165:F177,F180:F195,F197:F229,F231:F263)&gt;100000),"Warning","")</f>
        <v/>
      </c>
      <c r="G284" s="299"/>
      <c r="H284" s="299"/>
      <c r="I284" s="299"/>
      <c r="J284" s="299"/>
      <c r="K284" s="299"/>
    </row>
    <row r="285" spans="3:11" s="242" customFormat="1" x14ac:dyDescent="0.25">
      <c r="C285" s="136"/>
      <c r="F285" s="299"/>
      <c r="G285" s="299"/>
      <c r="H285" s="299"/>
      <c r="I285" s="299"/>
      <c r="J285" s="299"/>
      <c r="K285" s="299"/>
    </row>
    <row r="286" spans="3:11" s="242" customFormat="1" x14ac:dyDescent="0.25">
      <c r="F286" s="299"/>
      <c r="G286" s="299"/>
      <c r="H286" s="299"/>
      <c r="I286" s="299"/>
      <c r="J286" s="299"/>
      <c r="K286" s="299"/>
    </row>
    <row r="287" spans="3:11" s="242" customFormat="1" x14ac:dyDescent="0.25">
      <c r="C287" s="136"/>
      <c r="D287" s="136"/>
      <c r="E287" s="136"/>
      <c r="F287" s="299"/>
      <c r="G287" s="299"/>
      <c r="H287" s="299"/>
      <c r="I287" s="299"/>
      <c r="J287" s="299"/>
      <c r="K287" s="299"/>
    </row>
    <row r="288" spans="3:11" s="242" customFormat="1" x14ac:dyDescent="0.25">
      <c r="C288" s="136"/>
      <c r="D288" s="136"/>
      <c r="E288" s="136"/>
      <c r="F288" s="299"/>
      <c r="G288" s="299"/>
      <c r="H288" s="299"/>
      <c r="I288" s="299"/>
      <c r="J288" s="299"/>
      <c r="K288" s="299"/>
    </row>
    <row r="289" spans="1:11" s="242" customFormat="1" x14ac:dyDescent="0.25">
      <c r="F289" s="299"/>
      <c r="G289" s="299"/>
      <c r="H289" s="299"/>
      <c r="I289" s="299"/>
      <c r="J289" s="299"/>
      <c r="K289" s="299"/>
    </row>
    <row r="290" spans="1:11" s="242" customFormat="1" x14ac:dyDescent="0.25">
      <c r="F290" s="299"/>
      <c r="G290" s="299"/>
      <c r="H290" s="299"/>
      <c r="I290" s="299"/>
      <c r="J290" s="299"/>
      <c r="K290" s="299"/>
    </row>
    <row r="291" spans="1:11" s="242" customFormat="1" x14ac:dyDescent="0.25">
      <c r="F291" s="299"/>
      <c r="G291" s="299"/>
      <c r="H291" s="299"/>
      <c r="I291" s="299"/>
      <c r="J291" s="299"/>
      <c r="K291" s="299"/>
    </row>
    <row r="292" spans="1:11" s="242" customFormat="1" x14ac:dyDescent="0.25">
      <c r="F292" s="299"/>
      <c r="G292" s="299"/>
      <c r="H292" s="299"/>
      <c r="I292" s="299"/>
      <c r="J292" s="299"/>
      <c r="K292" s="299"/>
    </row>
    <row r="293" spans="1:11" s="242" customFormat="1" x14ac:dyDescent="0.25">
      <c r="F293" s="299"/>
      <c r="G293" s="299"/>
      <c r="H293" s="299"/>
      <c r="I293" s="299"/>
      <c r="J293" s="299"/>
      <c r="K293" s="299"/>
    </row>
    <row r="294" spans="1:11" s="242" customFormat="1" x14ac:dyDescent="0.25">
      <c r="F294" s="299"/>
      <c r="G294" s="299"/>
      <c r="H294" s="299"/>
      <c r="I294" s="299"/>
      <c r="J294" s="299"/>
      <c r="K294" s="299"/>
    </row>
    <row r="304" spans="1:11" x14ac:dyDescent="0.25">
      <c r="A304" s="234"/>
    </row>
    <row r="305" spans="2:11" s="204" customFormat="1" hidden="1" x14ac:dyDescent="0.25">
      <c r="C305" s="204" t="s">
        <v>359</v>
      </c>
      <c r="D305" s="204">
        <f>SUM(F305:F305)</f>
        <v>0</v>
      </c>
      <c r="F305" s="229">
        <f>COUNTA(F19:F66,F69:F73,F75:F125,F128:F130,F132:F163,F165:F177,F180:F195,F197:F229,F231:F263)</f>
        <v>0</v>
      </c>
      <c r="G305" s="229"/>
      <c r="H305" s="229"/>
      <c r="I305" s="299"/>
      <c r="J305" s="299"/>
      <c r="K305" s="299"/>
    </row>
    <row r="306" spans="2:11" hidden="1" x14ac:dyDescent="0.25"/>
    <row r="313" spans="2:11" x14ac:dyDescent="0.25">
      <c r="B313" s="191" t="s">
        <v>1</v>
      </c>
      <c r="C313" s="192" t="str">
        <f>N2</f>
        <v>XXXXXX</v>
      </c>
    </row>
    <row r="314" spans="2:11" x14ac:dyDescent="0.25">
      <c r="B314" s="84"/>
      <c r="C314" s="193" t="str">
        <f>N1</f>
        <v>INP40</v>
      </c>
    </row>
    <row r="315" spans="2:11" x14ac:dyDescent="0.25">
      <c r="B315" s="84"/>
      <c r="C315" s="194" t="str">
        <f>N3</f>
        <v>DD.MM.YYYY</v>
      </c>
    </row>
    <row r="316" spans="2:11" x14ac:dyDescent="0.25">
      <c r="B316" s="84"/>
      <c r="C316" s="195" t="s">
        <v>1048</v>
      </c>
    </row>
    <row r="317" spans="2:11" x14ac:dyDescent="0.25">
      <c r="B317" s="84"/>
      <c r="C317" s="193" t="str">
        <f>F17</f>
        <v>Col. 01</v>
      </c>
    </row>
    <row r="318" spans="2:11" ht="13" x14ac:dyDescent="0.3">
      <c r="B318" s="84"/>
      <c r="C318" s="196">
        <f>COUNTIF(F283:F284,"ERROR")</f>
        <v>0</v>
      </c>
    </row>
    <row r="319" spans="2:11" ht="13" x14ac:dyDescent="0.3">
      <c r="B319" s="160"/>
      <c r="C319" s="509">
        <f>COUNTIF(F283:F284,"Warning")</f>
        <v>0</v>
      </c>
    </row>
  </sheetData>
  <sheetProtection sheet="1" autoFilter="0"/>
  <autoFilter ref="B17:C263" xr:uid="{00000000-0009-0000-0000-000008000000}"/>
  <mergeCells count="3">
    <mergeCell ref="F5:K5"/>
    <mergeCell ref="B14:C15"/>
    <mergeCell ref="F11:F13"/>
  </mergeCells>
  <hyperlinks>
    <hyperlink ref="F16" location="Note_8." display="8.0" xr:uid="{00000000-0004-0000-0800-000000000000}"/>
    <hyperlink ref="D65" location="CNTR_GB" display="GB" xr:uid="{00000000-0004-0000-0800-000001000000}"/>
    <hyperlink ref="D49" location="CNTR_NO" display="NO" xr:uid="{00000000-0004-0000-0800-000002000000}"/>
    <hyperlink ref="D26" location="CNTR_DE" display="DE" xr:uid="{00000000-0004-0000-0800-000003000000}"/>
    <hyperlink ref="D60" location="CNTR_ES" display="ES" xr:uid="{00000000-0004-0000-0800-000004000000}"/>
    <hyperlink ref="D30" location="CNTR_FR" display="FR" xr:uid="{00000000-0004-0000-0800-000005000000}"/>
    <hyperlink ref="D38" location="CNTR_IT" display="IT" xr:uid="{00000000-0004-0000-0800-000006000000}"/>
    <hyperlink ref="D44" location="CNTR_MT" display="MT" xr:uid="{00000000-0004-0000-0800-000007000000}"/>
    <hyperlink ref="D52" location="CNTR_PT" display="PT" xr:uid="{00000000-0004-0000-0800-000008000000}"/>
    <hyperlink ref="D29" location="CNTR_FI" display="FI" xr:uid="{00000000-0004-0000-0800-000009000000}"/>
    <hyperlink ref="D72" location="CNTR_MA" display="MA" xr:uid="{00000000-0004-0000-0800-00000A000000}"/>
    <hyperlink ref="D75" location="CNTR_AO" display="AO" xr:uid="{00000000-0004-0000-0800-00000B000000}"/>
    <hyperlink ref="D80" location="CNTR_IO" display="IO" xr:uid="{00000000-0004-0000-0800-00000C000000}"/>
    <hyperlink ref="D94" location="CNTR_KM" display="KM" xr:uid="{00000000-0004-0000-0800-00000D000000}"/>
    <hyperlink ref="D96" location="CNTR_CD" display="CD" xr:uid="{00000000-0004-0000-0800-00000E000000}"/>
    <hyperlink ref="D103" location="CNTR_MU" display="MU" xr:uid="{00000000-0004-0000-0800-00000F000000}"/>
    <hyperlink ref="D112" location="CNTR_SC" display="SC" xr:uid="{00000000-0004-0000-0800-000010000000}"/>
    <hyperlink ref="D116" location="CNTR_SH" display="SH" xr:uid="{00000000-0004-0000-0800-000011000000}"/>
    <hyperlink ref="D121" location="CNTR_TZ" display="TZ" xr:uid="{00000000-0004-0000-0800-000012000000}"/>
    <hyperlink ref="D130" location="CNTR_US" display="US" xr:uid="{00000000-0004-0000-0800-000013000000}"/>
    <hyperlink ref="D147" location="CNTR_GD" display="GD" xr:uid="{00000000-0004-0000-0800-000014000000}"/>
    <hyperlink ref="D150" location="CNTR_HN" display="HN" xr:uid="{00000000-0004-0000-0800-000015000000}"/>
    <hyperlink ref="D156" location="CNTR_NI" display="NI" xr:uid="{00000000-0004-0000-0800-000016000000}"/>
    <hyperlink ref="D157" location="CNTR_PA" display="PA" xr:uid="{00000000-0004-0000-0800-000017000000}"/>
    <hyperlink ref="D161" location="CNTR_VC" display="VC" xr:uid="{00000000-0004-0000-0800-000018000000}"/>
    <hyperlink ref="D160" location="CNTR_SX" display="SX" xr:uid="{00000000-0004-0000-0800-000019000000}"/>
    <hyperlink ref="D169" location="CNTR_EC" display="EC" xr:uid="{00000000-0004-0000-0800-00001A000000}"/>
    <hyperlink ref="D186" location="CNTR_YE" display="YE" xr:uid="{00000000-0004-0000-0800-00001B000000}"/>
    <hyperlink ref="D191" location="CNTR_OM" display="OM" xr:uid="{00000000-0004-0000-0800-00001C000000}"/>
    <hyperlink ref="D195" location="CNTR_AE" display="AE" xr:uid="{00000000-0004-0000-0800-00001D000000}"/>
    <hyperlink ref="D192" location="CNTR_PS" display="PS" xr:uid="{00000000-0004-0000-0800-00001E000000}"/>
    <hyperlink ref="D203" location="CNTR_IN" display="IN" xr:uid="{00000000-0004-0000-0800-00001F000000}"/>
    <hyperlink ref="D214" location="CNTR_MY" display="MY" xr:uid="{00000000-0004-0000-0800-000020000000}"/>
    <hyperlink ref="D224" location="CNTR_TW" display="TW" xr:uid="{00000000-0004-0000-0800-000021000000}"/>
    <hyperlink ref="D226" location="CNTR_TL" display="TL" xr:uid="{00000000-0004-0000-0800-000022000000}"/>
    <hyperlink ref="D263" location="CNTR_NZ" display="NZ" xr:uid="{00000000-0004-0000-0800-000023000000}"/>
    <hyperlink ref="D237" location="CNTR_FM" display="FM" xr:uid="{00000000-0004-0000-0800-000024000000}"/>
    <hyperlink ref="D248" location="CNTR_NZ" display="NZ" xr:uid="{00000000-0004-0000-0800-000025000000}"/>
    <hyperlink ref="D253" location="CNTR_PG" display="PG" xr:uid="{00000000-0004-0000-0800-000026000000}"/>
    <hyperlink ref="D262" location="CNTR_WF" display="WF" xr:uid="{00000000-0004-0000-0800-000027000000}"/>
    <hyperlink ref="D255" location="CNTR_SB" display="SB" xr:uid="{00000000-0004-0000-0800-000028000000}"/>
    <hyperlink ref="D254" location="CNTR_PN" display="PN" xr:uid="{00000000-0004-0000-0800-000029000000}"/>
    <hyperlink ref="D250" location="CNTR_MP" display="MP" xr:uid="{00000000-0004-0000-0800-00002A000000}"/>
    <hyperlink ref="D247" location="CNTR_NC" display="NC" xr:uid="{00000000-0004-0000-0800-00002B000000}"/>
    <hyperlink ref="D239" location="CNTR_PF" display="PF" xr:uid="{00000000-0004-0000-0800-00002C000000}"/>
    <hyperlink ref="D238" location="CNTR_TF" display="TF" xr:uid="{00000000-0004-0000-0800-00002D000000}"/>
    <hyperlink ref="D243" location="CNTR_UM" display="UM" xr:uid="{00000000-0004-0000-0800-00002E000000}"/>
  </hyperlinks>
  <pageMargins left="0.59055118110236227" right="0.59055118110236227" top="0.59055118110236227" bottom="0.59055118110236227" header="0.31496062992125984" footer="0.31496062992125984"/>
  <pageSetup paperSize="9" scale="50" fitToWidth="2" fitToHeight="2" orientation="portrait" r:id="rId1"/>
  <headerFooter>
    <oddFooter>&amp;L&amp;"Arial,Fett"SNB confidential&amp;C&amp;D&amp;Rpage &amp;P</oddFooter>
  </headerFooter>
  <rowBreaks count="3" manualBreakCount="3">
    <brk id="90" min="1" max="13" man="1"/>
    <brk id="163" min="1" max="13" man="1"/>
    <brk id="229" min="1"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_x00fc_rzel xmlns="5f0592f7-ddc3-4725-828f-13a4b1adedb7">INP_xlsx</K_x00fc_rzel>
    <Sprache xmlns="5f0592f7-ddc3-4725-828f-13a4b1adedb7">en</Sprache>
    <Sortierung xmlns="5f0592f7-ddc3-4725-828f-13a4b1adedb7">1</Sortierung>
    <ZIP_x0020_Anzeige xmlns="a51d903e-b287-4697-a864-dff44a858ca1">false</ZIP_x0020_Anzeige>
    <Titel xmlns="5f0592f7-ddc3-4725-828f-13a4b1adedb7">Cross-border participations</Titel>
    <PublikationBis xmlns="5f0592f7-ddc3-4725-828f-13a4b1adedb7" xsi:nil="true"/>
    <In_x0020_Arbeit xmlns="5f0592f7-ddc3-4725-828f-13a4b1adedb7">in Arbeit</In_x0020_Arbeit>
    <Beschreibung xmlns="5f0592f7-ddc3-4725-828f-13a4b1adedb7">Release</Beschreibung>
    <Version0 xmlns="5f0592f7-ddc3-4725-828f-13a4b1adedb7" xsi:nil="true"/>
    <Beschreibung0 xmlns="5f0592f7-ddc3-4725-828f-13a4b1adedb7" xsi:nil="true"/>
    <Beschreibung1 xmlns="5f0592f7-ddc3-4725-828f-13a4b1adedb7">forms</Beschreibung1>
    <PublikationVon xmlns="5f0592f7-ddc3-4725-828f-13a4b1adedb7" xsi:nil="true"/>
    <zuArchivieren xmlns="a51d903e-b287-4697-a864-dff44a858ca1">no</zuArchivieren>
    <G_x00fc_ltigkeitsdatum xmlns="5f0592f7-ddc3-4725-828f-13a4b1adedb7">2023-12-30T23:00:00+00:00</G_x00fc_ltigkeitsdatum>
    <G_x00fc_ltigkeitsdatumBis xmlns="5f0592f7-ddc3-4725-828f-13a4b1aded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D2F1A9EF0CD26458704E34F920B1F40" ma:contentTypeVersion="5" ma:contentTypeDescription="Create a new document." ma:contentTypeScope="" ma:versionID="1cde857890c7bab8fb199ec3ebd63598">
  <xsd:schema xmlns:xsd="http://www.w3.org/2001/XMLSchema" xmlns:xs="http://www.w3.org/2001/XMLSchema" xmlns:p="http://schemas.microsoft.com/office/2006/metadata/properties" xmlns:ns2="5f0592f7-ddc3-4725-828f-13a4b1adedb7" xmlns:ns3="a51d903e-b287-4697-a864-dff44a858ca1" targetNamespace="http://schemas.microsoft.com/office/2006/metadata/properties" ma:root="true" ma:fieldsID="3e3c0199e51e5839eec4e66187afcf2e" ns2:_="" ns3:_="">
    <xsd:import namespace="5f0592f7-ddc3-4725-828f-13a4b1adedb7"/>
    <xsd:import namespace="a51d903e-b287-4697-a864-dff44a858ca1"/>
    <xsd:element name="properties">
      <xsd:complexType>
        <xsd:sequence>
          <xsd:element name="documentManagement">
            <xsd:complexType>
              <xsd:all>
                <xsd:element ref="ns2:K_x00fc_rzel" minOccurs="0"/>
                <xsd:element ref="ns2:Titel" minOccurs="0"/>
                <xsd:element ref="ns2:Beschreibung1" minOccurs="0"/>
                <xsd:element ref="ns2:Beschreibung" minOccurs="0"/>
                <xsd:element ref="ns2:Sprache" minOccurs="0"/>
                <xsd:element ref="ns2:G_x00fc_ltigkeitsdatum" minOccurs="0"/>
                <xsd:element ref="ns2:G_x00fc_ltigkeitsdatumBis" minOccurs="0"/>
                <xsd:element ref="ns2:Sortierung" minOccurs="0"/>
                <xsd:element ref="ns2:PublikationVon" minOccurs="0"/>
                <xsd:element ref="ns2:PublikationBis" minOccurs="0"/>
                <xsd:element ref="ns2:Beschreibung0" minOccurs="0"/>
                <xsd:element ref="ns2:Version0" minOccurs="0"/>
                <xsd:element ref="ns2:In_x0020_Arbeit" minOccurs="0"/>
                <xsd:element ref="ns3:zuArchivieren" minOccurs="0"/>
                <xsd:element ref="ns3:ZIP_x0020_Anzei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0592f7-ddc3-4725-828f-13a4b1adedb7" elementFormDefault="qualified">
    <xsd:import namespace="http://schemas.microsoft.com/office/2006/documentManagement/types"/>
    <xsd:import namespace="http://schemas.microsoft.com/office/infopath/2007/PartnerControls"/>
    <xsd:element name="K_x00fc_rzel" ma:index="1" nillable="true" ma:displayName="Kürzel" ma:internalName="K_x00fc_rzel">
      <xsd:simpleType>
        <xsd:restriction base="dms:Text">
          <xsd:maxLength value="255"/>
        </xsd:restriction>
      </xsd:simpleType>
    </xsd:element>
    <xsd:element name="Titel" ma:index="2" nillable="true" ma:displayName="Titel" ma:internalName="Titel">
      <xsd:simpleType>
        <xsd:restriction base="dms:Text">
          <xsd:maxLength value="255"/>
        </xsd:restriction>
      </xsd:simpleType>
    </xsd:element>
    <xsd:element name="Beschreibung1" ma:index="3" nillable="true" ma:displayName="Kategorie" ma:format="Dropdown" ma:indexed="true" ma:internalName="Beschreibung1">
      <xsd:simpleType>
        <xsd:union memberTypes="dms:Text">
          <xsd:simpleType>
            <xsd:restriction base="dms:Choice">
              <xsd:enumeration value="forms"/>
              <xsd:enumeration value="CSV"/>
              <xsd:enumeration value="XML-scheme"/>
              <xsd:enumeration value="XML sample"/>
              <xsd:enumeration value="form title"/>
              <xsd:enumeration value="guidelines"/>
              <xsd:enumeration value="letter"/>
              <xsd:enumeration value="others"/>
              <xsd:enumeration value="regulations"/>
              <xsd:enumeration value="release"/>
              <xsd:enumeration value="validation rules"/>
            </xsd:restriction>
          </xsd:simpleType>
        </xsd:union>
      </xsd:simpleType>
    </xsd:element>
    <xsd:element name="Beschreibung" ma:index="4" nillable="true" ma:displayName="Version/Release" ma:default="Release" ma:format="Dropdown" ma:internalName="Beschreibung">
      <xsd:simpleType>
        <xsd:restriction base="dms:Choice">
          <xsd:enumeration value="Version"/>
          <xsd:enumeration value="no Version available"/>
          <xsd:enumeration value="Release"/>
        </xsd:restriction>
      </xsd:simpleType>
    </xsd:element>
    <xsd:element name="Sprache" ma:index="5" nillable="true" ma:displayName="Sprache" ma:default="de" ma:format="Dropdown" ma:internalName="Sprache">
      <xsd:simpleType>
        <xsd:union memberTypes="dms:Text">
          <xsd:simpleType>
            <xsd:restriction base="dms:Choice">
              <xsd:enumeration value="de"/>
              <xsd:enumeration value="fr"/>
              <xsd:enumeration value="en"/>
            </xsd:restriction>
          </xsd:simpleType>
        </xsd:union>
      </xsd:simpleType>
    </xsd:element>
    <xsd:element name="G_x00fc_ltigkeitsdatum" ma:index="6" nillable="true" ma:displayName="DatumVon" ma:description="Gültigkeitsdatum von" ma:format="DateOnly" ma:internalName="G_x00fc_ltigkeitsdatum" ma:readOnly="false">
      <xsd:simpleType>
        <xsd:restriction base="dms:DateTime"/>
      </xsd:simpleType>
    </xsd:element>
    <xsd:element name="G_x00fc_ltigkeitsdatumBis" ma:index="7" nillable="true" ma:displayName="DatumBis" ma:description="Gültigkeitsdatum bis (leer für unbestimmt)" ma:format="DateOnly" ma:internalName="G_x00fc_ltigkeitsdatumBis">
      <xsd:simpleType>
        <xsd:restriction base="dms:DateTime"/>
      </xsd:simpleType>
    </xsd:element>
    <xsd:element name="Sortierung" ma:index="8" nillable="true" ma:displayName="Sortierung" ma:description="0 = Automatische Sortierung (alphabetisch nach Kürzel)" ma:internalName="Sortierung">
      <xsd:simpleType>
        <xsd:restriction base="dms:Number">
          <xsd:maxInclusive value="9999"/>
          <xsd:minInclusive value="0"/>
        </xsd:restriction>
      </xsd:simpleType>
    </xsd:element>
    <xsd:element name="PublikationVon" ma:index="9" nillable="true" ma:displayName="PublikationVon" ma:description="Bitte nicht editieren. Wird für die Release-Zips automatisch gesetzt bei deren Erstellung." ma:format="DateOnly" ma:internalName="PublikationVon">
      <xsd:simpleType>
        <xsd:restriction base="dms:DateTime"/>
      </xsd:simpleType>
    </xsd:element>
    <xsd:element name="PublikationBis" ma:index="10" nillable="true" ma:displayName="PublikationBis" ma:description="Bitte nicht editieren. Wird für die Release-Zips automatisch gesetzt bei deren Erstellung." ma:format="DateOnly" ma:internalName="PublikationBis">
      <xsd:simpleType>
        <xsd:restriction base="dms:DateTime"/>
      </xsd:simpleType>
    </xsd:element>
    <xsd:element name="Beschreibung0" ma:index="11" nillable="true" ma:displayName="Beschreibung" ma:internalName="Beschreibung0">
      <xsd:simpleType>
        <xsd:restriction base="dms:Note">
          <xsd:maxLength value="255"/>
        </xsd:restriction>
      </xsd:simpleType>
    </xsd:element>
    <xsd:element name="Version0" ma:index="12" nillable="true" ma:displayName="VersionIntern" ma:description="DO NOT enter or change any data. It is used for release zip files internally." ma:indexed="true" ma:internalName="Version0">
      <xsd:simpleType>
        <xsd:restriction base="dms:Text">
          <xsd:maxLength value="255"/>
        </xsd:restriction>
      </xsd:simpleType>
    </xsd:element>
    <xsd:element name="In_x0020_Arbeit" ma:index="22" nillable="true" ma:displayName="Status" ma:default="in Arbeit" ma:format="RadioButtons" ma:internalName="In_x0020_Arbeit">
      <xsd:simpleType>
        <xsd:union memberTypes="dms:Text">
          <xsd:simpleType>
            <xsd:restriction base="dms:Choice">
              <xsd:enumeration value="in Arbei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51d903e-b287-4697-a864-dff44a858ca1" elementFormDefault="qualified">
    <xsd:import namespace="http://schemas.microsoft.com/office/2006/documentManagement/types"/>
    <xsd:import namespace="http://schemas.microsoft.com/office/infopath/2007/PartnerControls"/>
    <xsd:element name="zuArchivieren" ma:index="23" nillable="true" ma:displayName="zu archivieren" ma:default="no" ma:format="Dropdown" ma:indexed="true" ma:internalName="zuArchivieren">
      <xsd:simpleType>
        <xsd:restriction base="dms:Choice">
          <xsd:enumeration value="yes"/>
          <xsd:enumeration value="no"/>
        </xsd:restriction>
      </xsd:simpleType>
    </xsd:element>
    <xsd:element name="ZIP_x0020_Anzeige" ma:index="24" nillable="true" ma:displayName="ZIP Anzeige unterdrücken" ma:default="0" ma:internalName="ZIP_x0020_Anzeig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2.xml><?xml version="1.0" encoding="utf-8"?>
<ds:datastoreItem xmlns:ds="http://schemas.openxmlformats.org/officeDocument/2006/customXml" ds:itemID="{A7C7CAE0-0979-46BD-8B87-BAB4F4C4A87A}">
  <ds:schemaRefs>
    <ds:schemaRef ds:uri="http://purl.org/dc/elements/1.1/"/>
    <ds:schemaRef ds:uri="http://www.w3.org/XML/1998/namespace"/>
    <ds:schemaRef ds:uri="ef2e210c-1bc5-4a6f-9b90-09f0dd7cbb30"/>
    <ds:schemaRef ds:uri="http://schemas.openxmlformats.org/package/2006/metadata/core-properties"/>
    <ds:schemaRef ds:uri="http://schemas.microsoft.com/office/2006/documentManagement/types"/>
    <ds:schemaRef ds:uri="http://schemas.microsoft.com/office/infopath/2007/PartnerControls"/>
    <ds:schemaRef ds:uri="http://schemas.microsoft.com/sharepoint/v4"/>
    <ds:schemaRef ds:uri="http://schemas.microsoft.com/sharepoint/v3"/>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A03E908E-D85D-4C27-9AA5-26A468DA5345}"/>
</file>

<file path=customXml/itemProps4.xml><?xml version="1.0" encoding="utf-8"?>
<ds:datastoreItem xmlns:ds="http://schemas.openxmlformats.org/officeDocument/2006/customXml" ds:itemID="{E64306F0-3014-4BA7-A926-535321C4E47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175</vt:i4>
      </vt:variant>
    </vt:vector>
  </HeadingPairs>
  <TitlesOfParts>
    <vt:vector size="190" baseType="lpstr">
      <vt:lpstr>Instructions</vt:lpstr>
      <vt:lpstr>Start</vt:lpstr>
      <vt:lpstr>Metadata</vt:lpstr>
      <vt:lpstr>Overview</vt:lpstr>
      <vt:lpstr>INP05.MELD</vt:lpstr>
      <vt:lpstr>INP10.MELD</vt:lpstr>
      <vt:lpstr>INP20.MELD</vt:lpstr>
      <vt:lpstr>INP30.MELD</vt:lpstr>
      <vt:lpstr>INP40.MELD</vt:lpstr>
      <vt:lpstr>INP50.MELD</vt:lpstr>
      <vt:lpstr>INP60.MELD</vt:lpstr>
      <vt:lpstr>Notes</vt:lpstr>
      <vt:lpstr>CNTR_List2</vt:lpstr>
      <vt:lpstr>CNTR_List</vt:lpstr>
      <vt:lpstr>BRNCH_Codes</vt:lpstr>
      <vt:lpstr>CNTR_AE</vt:lpstr>
      <vt:lpstr>CNTR_AO</vt:lpstr>
      <vt:lpstr>CNTR_CD</vt:lpstr>
      <vt:lpstr>CNTR_Code_WCHFL</vt:lpstr>
      <vt:lpstr>CNTR_Code_WoutCHFL</vt:lpstr>
      <vt:lpstr>CNTR_DE</vt:lpstr>
      <vt:lpstr>CNTR_EC</vt:lpstr>
      <vt:lpstr>CNTR_ES</vt:lpstr>
      <vt:lpstr>CNTR_FI</vt:lpstr>
      <vt:lpstr>CNTR_FM</vt:lpstr>
      <vt:lpstr>CNTR_FR</vt:lpstr>
      <vt:lpstr>CNTR_GB</vt:lpstr>
      <vt:lpstr>CNTR_GD</vt:lpstr>
      <vt:lpstr>CNTR_HN</vt:lpstr>
      <vt:lpstr>CNTR_IN</vt:lpstr>
      <vt:lpstr>CNTR_IO</vt:lpstr>
      <vt:lpstr>CNTR_IT</vt:lpstr>
      <vt:lpstr>CNTR_KM</vt:lpstr>
      <vt:lpstr>CNTR_Laender</vt:lpstr>
      <vt:lpstr>CNTR_MA</vt:lpstr>
      <vt:lpstr>CNTR_Metadata</vt:lpstr>
      <vt:lpstr>CNTR_MP</vt:lpstr>
      <vt:lpstr>CNTR_MT</vt:lpstr>
      <vt:lpstr>CNTR_MU</vt:lpstr>
      <vt:lpstr>CNTR_MY</vt:lpstr>
      <vt:lpstr>CNTR_Name</vt:lpstr>
      <vt:lpstr>CNTR_Name_2</vt:lpstr>
      <vt:lpstr>CNTR_NC</vt:lpstr>
      <vt:lpstr>CNTR_NI</vt:lpstr>
      <vt:lpstr>CNTR_NO</vt:lpstr>
      <vt:lpstr>CNTR_NZ</vt:lpstr>
      <vt:lpstr>CNTR_OM</vt:lpstr>
      <vt:lpstr>CNTR_PA</vt:lpstr>
      <vt:lpstr>CNTR_PF</vt:lpstr>
      <vt:lpstr>CNTR_PG</vt:lpstr>
      <vt:lpstr>CNTR_PN</vt:lpstr>
      <vt:lpstr>CNTR_PS</vt:lpstr>
      <vt:lpstr>CNTR_PT</vt:lpstr>
      <vt:lpstr>CNTR_SB</vt:lpstr>
      <vt:lpstr>CNTR_SC</vt:lpstr>
      <vt:lpstr>CNTR_SH</vt:lpstr>
      <vt:lpstr>CNTR_SX</vt:lpstr>
      <vt:lpstr>CNTR_Table</vt:lpstr>
      <vt:lpstr>CNTR_List2!CNTR_Table_2</vt:lpstr>
      <vt:lpstr>CNTR_TF</vt:lpstr>
      <vt:lpstr>CNTR_TL</vt:lpstr>
      <vt:lpstr>CNTR_TW</vt:lpstr>
      <vt:lpstr>CNTR_TZ</vt:lpstr>
      <vt:lpstr>CNTR_UM</vt:lpstr>
      <vt:lpstr>CNTR_US</vt:lpstr>
      <vt:lpstr>CNTR_VC</vt:lpstr>
      <vt:lpstr>CNTR_WF</vt:lpstr>
      <vt:lpstr>CNTR_YE</vt:lpstr>
      <vt:lpstr>COMPLEX_INP10</vt:lpstr>
      <vt:lpstr>COMPLEX_INP20</vt:lpstr>
      <vt:lpstr>COMPLEX_INP30</vt:lpstr>
      <vt:lpstr>BRNCH_Codes!Druckbereich</vt:lpstr>
      <vt:lpstr>CNTR_List!Druckbereich</vt:lpstr>
      <vt:lpstr>INP05.MELD!Druckbereich</vt:lpstr>
      <vt:lpstr>INP10.MELD!Druckbereich</vt:lpstr>
      <vt:lpstr>INP20.MELD!Druckbereich</vt:lpstr>
      <vt:lpstr>INP30.MELD!Druckbereich</vt:lpstr>
      <vt:lpstr>INP40.MELD!Druckbereich</vt:lpstr>
      <vt:lpstr>INP50.MELD!Druckbereich</vt:lpstr>
      <vt:lpstr>INP60.MELD!Druckbereich</vt:lpstr>
      <vt:lpstr>Instructions!Druckbereich</vt:lpstr>
      <vt:lpstr>Metadata!Druckbereich</vt:lpstr>
      <vt:lpstr>Notes!Druckbereich</vt:lpstr>
      <vt:lpstr>Overview!Druckbereich</vt:lpstr>
      <vt:lpstr>Start!Druckbereich</vt:lpstr>
      <vt:lpstr>BRNCH_Codes!Drucktitel</vt:lpstr>
      <vt:lpstr>CNTR_List!Drucktitel</vt:lpstr>
      <vt:lpstr>INP10.MELD!Drucktitel</vt:lpstr>
      <vt:lpstr>INP20.MELD!Drucktitel</vt:lpstr>
      <vt:lpstr>INP30.MELD!Drucktitel</vt:lpstr>
      <vt:lpstr>INP40.MELD!Drucktitel</vt:lpstr>
      <vt:lpstr>INP50.MELD!Drucktitel</vt:lpstr>
      <vt:lpstr>INP60.MELD!Drucktitel</vt:lpstr>
      <vt:lpstr>Instructions!Drucktitel</vt:lpstr>
      <vt:lpstr>Metadata!Drucktitel</vt:lpstr>
      <vt:lpstr>Overview!Drucktitel</vt:lpstr>
      <vt:lpstr>Start!Drucktitel</vt:lpstr>
      <vt:lpstr>Form_List</vt:lpstr>
      <vt:lpstr>Grunddaten_1</vt:lpstr>
      <vt:lpstr>Grunddaten_2</vt:lpstr>
      <vt:lpstr>Grunddaten_2.1</vt:lpstr>
      <vt:lpstr>Grunddaten_2.2</vt:lpstr>
      <vt:lpstr>Grunddaten_2.3</vt:lpstr>
      <vt:lpstr>Grunddaten_2.4</vt:lpstr>
      <vt:lpstr>Grunddaten_2.5</vt:lpstr>
      <vt:lpstr>List_branches</vt:lpstr>
      <vt:lpstr>Manual_1</vt:lpstr>
      <vt:lpstr>Manual_2</vt:lpstr>
      <vt:lpstr>Manual_3</vt:lpstr>
      <vt:lpstr>Manual_4</vt:lpstr>
      <vt:lpstr>Manual_5</vt:lpstr>
      <vt:lpstr>Manual_6</vt:lpstr>
      <vt:lpstr>Manual_7</vt:lpstr>
      <vt:lpstr>Note_1</vt:lpstr>
      <vt:lpstr>Note_10.1</vt:lpstr>
      <vt:lpstr>Note_10.1_Form</vt:lpstr>
      <vt:lpstr>Note_10.2</vt:lpstr>
      <vt:lpstr>Note_10.2_Form</vt:lpstr>
      <vt:lpstr>Note_10.3</vt:lpstr>
      <vt:lpstr>Note_10.3_Form</vt:lpstr>
      <vt:lpstr>Note_2</vt:lpstr>
      <vt:lpstr>Note_2.1</vt:lpstr>
      <vt:lpstr>Note_2.2</vt:lpstr>
      <vt:lpstr>Note_2.3</vt:lpstr>
      <vt:lpstr>Note_2.4</vt:lpstr>
      <vt:lpstr>Note_2.5</vt:lpstr>
      <vt:lpstr>Note_3</vt:lpstr>
      <vt:lpstr>Note_4</vt:lpstr>
      <vt:lpstr>Note_4.1</vt:lpstr>
      <vt:lpstr>Note_4.1_Form</vt:lpstr>
      <vt:lpstr>Note_4.2</vt:lpstr>
      <vt:lpstr>Note_4.2_Form</vt:lpstr>
      <vt:lpstr>Note_4.3</vt:lpstr>
      <vt:lpstr>Note_4.3_Form</vt:lpstr>
      <vt:lpstr>Note_4.4</vt:lpstr>
      <vt:lpstr>Note_4.4_Form</vt:lpstr>
      <vt:lpstr>Note_4.7</vt:lpstr>
      <vt:lpstr>Note_4.7_Form</vt:lpstr>
      <vt:lpstr>Note_5</vt:lpstr>
      <vt:lpstr>Note_5.1</vt:lpstr>
      <vt:lpstr>Note_5.1_Form</vt:lpstr>
      <vt:lpstr>Note_5.2</vt:lpstr>
      <vt:lpstr>Note_5.2_Form</vt:lpstr>
      <vt:lpstr>Note_5.3</vt:lpstr>
      <vt:lpstr>Note_5.3_Form</vt:lpstr>
      <vt:lpstr>Note_5_Form</vt:lpstr>
      <vt:lpstr>Note_6.1</vt:lpstr>
      <vt:lpstr>Note_6.1_Form</vt:lpstr>
      <vt:lpstr>Note_6.2</vt:lpstr>
      <vt:lpstr>Note_6.2_Form</vt:lpstr>
      <vt:lpstr>Note_7.</vt:lpstr>
      <vt:lpstr>Note_7._Form</vt:lpstr>
      <vt:lpstr>Note_7.1</vt:lpstr>
      <vt:lpstr>Note_7.1_6_Form</vt:lpstr>
      <vt:lpstr>Note_7.2</vt:lpstr>
      <vt:lpstr>Note_7.2_6_Form</vt:lpstr>
      <vt:lpstr>Note_7.3</vt:lpstr>
      <vt:lpstr>Note_7.3_Form</vt:lpstr>
      <vt:lpstr>Note_7.4</vt:lpstr>
      <vt:lpstr>Note_7.4_Form</vt:lpstr>
      <vt:lpstr>Note_7.5</vt:lpstr>
      <vt:lpstr>Note_7.5_Form</vt:lpstr>
      <vt:lpstr>Note_7.6</vt:lpstr>
      <vt:lpstr>Note_8.</vt:lpstr>
      <vt:lpstr>Note_8._Form</vt:lpstr>
      <vt:lpstr>Note_9.</vt:lpstr>
      <vt:lpstr>Note_9._Form</vt:lpstr>
      <vt:lpstr>Note_9.4_Form</vt:lpstr>
      <vt:lpstr>Note_9.5</vt:lpstr>
      <vt:lpstr>Note_9.5_Form</vt:lpstr>
      <vt:lpstr>Note_9.6</vt:lpstr>
      <vt:lpstr>Note_9.6_Form</vt:lpstr>
      <vt:lpstr>Note_9.7</vt:lpstr>
      <vt:lpstr>Note_9.7_Form</vt:lpstr>
      <vt:lpstr>Note_9.8</vt:lpstr>
      <vt:lpstr>Note_9.8_Form</vt:lpstr>
      <vt:lpstr>Note_9.9</vt:lpstr>
      <vt:lpstr>Note_9.9_Form</vt:lpstr>
      <vt:lpstr>P_Subtitle</vt:lpstr>
      <vt:lpstr>P_Title</vt:lpstr>
      <vt:lpstr>Question_1.2</vt:lpstr>
      <vt:lpstr>Question_1.3</vt:lpstr>
      <vt:lpstr>Question_A1</vt:lpstr>
      <vt:lpstr>Question_A2</vt:lpstr>
      <vt:lpstr>Question_B1</vt:lpstr>
      <vt:lpstr>Question_B2</vt:lpstr>
      <vt:lpstr>Question_B3</vt:lpstr>
      <vt:lpstr>Question_B4</vt:lpstr>
      <vt:lpstr>Question_B5</vt:lpstr>
      <vt:lpstr>TRUEFALSE_Value</vt:lpstr>
    </vt:vector>
  </TitlesOfParts>
  <Company>SNB BNS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Cross-border participations</dc:title>
  <dc:subject>survey documents</dc:subject>
  <dc:creator>SNB BNS</dc:creator>
  <cp:keywords>SNB, BNS, statistics, surveys, survey documents</cp:keywords>
  <cp:lastModifiedBy>Gruss Roland</cp:lastModifiedBy>
  <cp:lastPrinted>2021-11-10T14:05:26Z</cp:lastPrinted>
  <dcterms:created xsi:type="dcterms:W3CDTF">2009-03-10T09:02:56Z</dcterms:created>
  <dcterms:modified xsi:type="dcterms:W3CDTF">2024-04-16T10:15:53Z</dcterms:modified>
  <cp:category>survey documents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4064900</vt:r8>
  </property>
  <property fmtid="{D5CDD505-2E9C-101B-9397-08002B2CF9AE}" pid="3" name="ContentTypeId">
    <vt:lpwstr>0x0101007D2F1A9EF0CD26458704E34F920B1F40</vt:lpwstr>
  </property>
  <property fmtid="{D5CDD505-2E9C-101B-9397-08002B2CF9AE}" pid="4" name="Titel">
    <vt:lpwstr>Cross-border participations</vt:lpwstr>
  </property>
</Properties>
</file>