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IMA\Entwicklung Excel-EHM mit externen Referenzen\PCSIB(1.7)\Erhebungsmitteldokumente\"/>
    </mc:Choice>
  </mc:AlternateContent>
  <xr:revisionPtr revIDLastSave="0" documentId="13_ncr:1_{AFA12BDB-03E6-41EF-AED3-1658D73C4953}" xr6:coauthVersionLast="47" xr6:coauthVersionMax="47" xr10:uidLastSave="{00000000-0000-0000-0000-000000000000}"/>
  <bookViews>
    <workbookView xWindow="16280" yWindow="5170" windowWidth="21480" windowHeight="15910" xr2:uid="{00000000-000D-0000-FFFF-FFFF00000000}"/>
  </bookViews>
  <sheets>
    <sheet name="Delivery note" sheetId="7" r:id="rId1"/>
    <sheet name="PSIB_CRSEC.MELD" sheetId="2" r:id="rId2"/>
    <sheet name="PSIB_OPR.MELD" sheetId="3" r:id="rId3"/>
    <sheet name="PSIB_SETT.MELD" sheetId="5" r:id="rId4"/>
    <sheet name="PSIB_CVA.MELD" sheetId="12" r:id="rId5"/>
  </sheets>
  <definedNames>
    <definedName name="_xlnm.Print_Area" localSheetId="0">'Delivery note'!$A$1:$H$47</definedName>
    <definedName name="_xlnm.Print_Area" localSheetId="1">PSIB_CRSEC.MELD!$A$1:$U$46</definedName>
    <definedName name="_xlnm.Print_Area" localSheetId="4">PSIB_CVA.MELD!$A$1:$K$24</definedName>
    <definedName name="_xlnm.Print_Area" localSheetId="2">PSIB_OPR.MELD!$A$1:$K$32</definedName>
    <definedName name="_xlnm.Print_Area" localSheetId="3">PSIB_SETT.MELD!$A$1:$K$18</definedName>
    <definedName name="P_Subtitle">'Delivery note'!$B$7</definedName>
    <definedName name="P_Title">'Delivery note'!$B$8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T2" i="2" l="1"/>
  <c r="D61" i="2" s="1"/>
  <c r="T3" i="2"/>
  <c r="D63" i="2" s="1"/>
  <c r="D65" i="2"/>
  <c r="D62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F55" i="2"/>
  <c r="D66" i="2" s="1"/>
  <c r="E55" i="2"/>
  <c r="D55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B46" i="2"/>
  <c r="T42" i="2"/>
  <c r="S42" i="2"/>
  <c r="R42" i="2"/>
  <c r="Q42" i="2"/>
  <c r="P42" i="2"/>
  <c r="O42" i="2"/>
  <c r="N42" i="2"/>
  <c r="M42" i="2"/>
  <c r="L42" i="2"/>
  <c r="K42" i="2"/>
  <c r="J42" i="2"/>
  <c r="J38" i="2" s="1"/>
  <c r="J28" i="2" s="1"/>
  <c r="I42" i="2"/>
  <c r="H42" i="2"/>
  <c r="G42" i="2"/>
  <c r="F42" i="2"/>
  <c r="E42" i="2"/>
  <c r="D42" i="2"/>
  <c r="T39" i="2"/>
  <c r="T38" i="2" s="1"/>
  <c r="S39" i="2"/>
  <c r="R39" i="2"/>
  <c r="R38" i="2" s="1"/>
  <c r="R28" i="2" s="1"/>
  <c r="Q39" i="2"/>
  <c r="P39" i="2"/>
  <c r="P38" i="2" s="1"/>
  <c r="O39" i="2"/>
  <c r="N39" i="2"/>
  <c r="N38" i="2" s="1"/>
  <c r="M39" i="2"/>
  <c r="L39" i="2"/>
  <c r="L38" i="2" s="1"/>
  <c r="K39" i="2"/>
  <c r="K38" i="2" s="1"/>
  <c r="J39" i="2"/>
  <c r="I39" i="2"/>
  <c r="H39" i="2"/>
  <c r="H38" i="2" s="1"/>
  <c r="G39" i="2"/>
  <c r="G38" i="2" s="1"/>
  <c r="F39" i="2"/>
  <c r="F38" i="2" s="1"/>
  <c r="E39" i="2"/>
  <c r="D39" i="2"/>
  <c r="D38" i="2" s="1"/>
  <c r="S38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T30" i="2"/>
  <c r="S30" i="2"/>
  <c r="R30" i="2"/>
  <c r="Q30" i="2"/>
  <c r="Q29" i="2" s="1"/>
  <c r="P30" i="2"/>
  <c r="P29" i="2" s="1"/>
  <c r="O30" i="2"/>
  <c r="N30" i="2"/>
  <c r="M30" i="2"/>
  <c r="M29" i="2" s="1"/>
  <c r="L30" i="2"/>
  <c r="K30" i="2"/>
  <c r="J30" i="2"/>
  <c r="I30" i="2"/>
  <c r="I29" i="2" s="1"/>
  <c r="H30" i="2"/>
  <c r="G30" i="2"/>
  <c r="F30" i="2"/>
  <c r="F29" i="2" s="1"/>
  <c r="E30" i="2"/>
  <c r="E29" i="2" s="1"/>
  <c r="D30" i="2"/>
  <c r="R29" i="2"/>
  <c r="N29" i="2"/>
  <c r="J29" i="2"/>
  <c r="T25" i="2"/>
  <c r="S25" i="2"/>
  <c r="R25" i="2"/>
  <c r="Q25" i="2"/>
  <c r="P25" i="2"/>
  <c r="O25" i="2"/>
  <c r="N25" i="2"/>
  <c r="N21" i="2" s="1"/>
  <c r="M25" i="2"/>
  <c r="L25" i="2"/>
  <c r="K25" i="2"/>
  <c r="J25" i="2"/>
  <c r="I25" i="2"/>
  <c r="H25" i="2"/>
  <c r="G25" i="2"/>
  <c r="F25" i="2"/>
  <c r="E25" i="2"/>
  <c r="D25" i="2"/>
  <c r="T22" i="2"/>
  <c r="S22" i="2"/>
  <c r="R22" i="2"/>
  <c r="Q22" i="2"/>
  <c r="Q21" i="2" s="1"/>
  <c r="P22" i="2"/>
  <c r="O22" i="2"/>
  <c r="O21" i="2" s="1"/>
  <c r="N22" i="2"/>
  <c r="M22" i="2"/>
  <c r="M21" i="2" s="1"/>
  <c r="L22" i="2"/>
  <c r="K22" i="2"/>
  <c r="K21" i="2" s="1"/>
  <c r="J22" i="2"/>
  <c r="I22" i="2"/>
  <c r="I21" i="2" s="1"/>
  <c r="H22" i="2"/>
  <c r="G22" i="2"/>
  <c r="F22" i="2"/>
  <c r="F21" i="2" s="1"/>
  <c r="E22" i="2"/>
  <c r="E21" i="2" s="1"/>
  <c r="D22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D12" i="2" s="1"/>
  <c r="T13" i="2"/>
  <c r="S13" i="2"/>
  <c r="S12" i="2" s="1"/>
  <c r="R13" i="2"/>
  <c r="Q13" i="2"/>
  <c r="Q12" i="2" s="1"/>
  <c r="P13" i="2"/>
  <c r="O13" i="2"/>
  <c r="O12" i="2" s="1"/>
  <c r="O11" i="2" s="1"/>
  <c r="N13" i="2"/>
  <c r="M13" i="2"/>
  <c r="L13" i="2"/>
  <c r="L12" i="2" s="1"/>
  <c r="K13" i="2"/>
  <c r="J13" i="2"/>
  <c r="I13" i="2"/>
  <c r="H13" i="2"/>
  <c r="H12" i="2" s="1"/>
  <c r="G13" i="2"/>
  <c r="G12" i="2" s="1"/>
  <c r="F13" i="2"/>
  <c r="E13" i="2"/>
  <c r="E12" i="2" s="1"/>
  <c r="D13" i="2"/>
  <c r="T12" i="2"/>
  <c r="M12" i="2"/>
  <c r="I12" i="2"/>
  <c r="P12" i="2" l="1"/>
  <c r="D29" i="2"/>
  <c r="D28" i="2" s="1"/>
  <c r="T29" i="2"/>
  <c r="T28" i="2" s="1"/>
  <c r="O38" i="2"/>
  <c r="H29" i="2"/>
  <c r="H28" i="2" s="1"/>
  <c r="R21" i="2"/>
  <c r="S21" i="2"/>
  <c r="S11" i="2"/>
  <c r="L29" i="2"/>
  <c r="L28" i="2" s="1"/>
  <c r="K12" i="2"/>
  <c r="K11" i="2" s="1"/>
  <c r="G21" i="2"/>
  <c r="G11" i="2" s="1"/>
  <c r="P28" i="2"/>
  <c r="J21" i="2"/>
  <c r="N28" i="2"/>
  <c r="E11" i="2"/>
  <c r="M11" i="2"/>
  <c r="F28" i="2"/>
  <c r="I11" i="2"/>
  <c r="Q11" i="2"/>
  <c r="F12" i="2"/>
  <c r="F11" i="2" s="1"/>
  <c r="J12" i="2"/>
  <c r="N12" i="2"/>
  <c r="N11" i="2" s="1"/>
  <c r="R12" i="2"/>
  <c r="R11" i="2" s="1"/>
  <c r="D21" i="2"/>
  <c r="D11" i="2" s="1"/>
  <c r="H21" i="2"/>
  <c r="H11" i="2" s="1"/>
  <c r="L21" i="2"/>
  <c r="L11" i="2" s="1"/>
  <c r="P21" i="2"/>
  <c r="P11" i="2" s="1"/>
  <c r="T21" i="2"/>
  <c r="T11" i="2" s="1"/>
  <c r="G29" i="2"/>
  <c r="G28" i="2" s="1"/>
  <c r="K29" i="2"/>
  <c r="K28" i="2" s="1"/>
  <c r="O29" i="2"/>
  <c r="O28" i="2" s="1"/>
  <c r="S29" i="2"/>
  <c r="S28" i="2" s="1"/>
  <c r="E38" i="2"/>
  <c r="E28" i="2" s="1"/>
  <c r="I38" i="2"/>
  <c r="I28" i="2" s="1"/>
  <c r="M38" i="2"/>
  <c r="M28" i="2" s="1"/>
  <c r="Q38" i="2"/>
  <c r="Q28" i="2" s="1"/>
  <c r="D67" i="2"/>
  <c r="E22" i="7" s="1"/>
  <c r="E27" i="7" s="1"/>
  <c r="D22" i="7"/>
  <c r="J11" i="2" l="1"/>
  <c r="F22" i="7"/>
  <c r="H27" i="7" s="1"/>
  <c r="N22" i="12"/>
  <c r="M22" i="12"/>
  <c r="N20" i="12"/>
  <c r="M20" i="12"/>
  <c r="N18" i="12"/>
  <c r="M18" i="12"/>
  <c r="B33" i="7"/>
  <c r="J12" i="12"/>
  <c r="N12" i="12" s="1"/>
  <c r="I12" i="12"/>
  <c r="M14" i="12" s="1"/>
  <c r="D30" i="12"/>
  <c r="D27" i="12"/>
  <c r="B24" i="12"/>
  <c r="J3" i="12"/>
  <c r="D28" i="12" s="1"/>
  <c r="J2" i="12"/>
  <c r="D26" i="12" s="1"/>
  <c r="H37" i="7"/>
  <c r="H36" i="7" s="1"/>
  <c r="B29" i="3"/>
  <c r="B18" i="5"/>
  <c r="J3" i="5"/>
  <c r="D22" i="5" s="1"/>
  <c r="J3" i="3"/>
  <c r="D38" i="3" s="1"/>
  <c r="J2" i="5"/>
  <c r="D20" i="5" s="1"/>
  <c r="J2" i="3"/>
  <c r="D36" i="3" s="1"/>
  <c r="J13" i="5"/>
  <c r="J14" i="5"/>
  <c r="J15" i="5"/>
  <c r="N15" i="5" s="1"/>
  <c r="J16" i="5"/>
  <c r="N16" i="5" s="1"/>
  <c r="M16" i="5"/>
  <c r="M15" i="5"/>
  <c r="N14" i="5"/>
  <c r="M14" i="5"/>
  <c r="N13" i="5"/>
  <c r="M13" i="5"/>
  <c r="I12" i="5"/>
  <c r="M12" i="5" s="1"/>
  <c r="D21" i="5"/>
  <c r="G14" i="3"/>
  <c r="M14" i="3" s="1"/>
  <c r="G16" i="3"/>
  <c r="M16" i="3" s="1"/>
  <c r="M27" i="3"/>
  <c r="D24" i="5"/>
  <c r="H27" i="3"/>
  <c r="N27" i="3" s="1"/>
  <c r="D37" i="3"/>
  <c r="D40" i="3"/>
  <c r="H35" i="7" l="1"/>
  <c r="N14" i="12"/>
  <c r="J12" i="5"/>
  <c r="N13" i="12"/>
  <c r="L16" i="3"/>
  <c r="D41" i="3" s="1"/>
  <c r="D23" i="7" s="1"/>
  <c r="N12" i="5"/>
  <c r="D25" i="5" s="1"/>
  <c r="D24" i="7" s="1"/>
  <c r="N15" i="12"/>
  <c r="M16" i="12"/>
  <c r="I26" i="12"/>
  <c r="M12" i="12"/>
  <c r="D31" i="12" s="1"/>
  <c r="D25" i="7" s="1"/>
  <c r="N16" i="12"/>
  <c r="J26" i="12"/>
  <c r="M15" i="12"/>
  <c r="D27" i="7" l="1"/>
  <c r="B27" i="7" s="1"/>
</calcChain>
</file>

<file path=xl/sharedStrings.xml><?xml version="1.0" encoding="utf-8"?>
<sst xmlns="http://schemas.openxmlformats.org/spreadsheetml/2006/main" count="276" uniqueCount="201">
  <si>
    <t>XXXXXX</t>
  </si>
  <si>
    <t>Form</t>
  </si>
  <si>
    <t>Operational risks</t>
  </si>
  <si>
    <t>(in thousands of CHF)</t>
  </si>
  <si>
    <t>Gross income</t>
  </si>
  <si>
    <t xml:space="preserve">Capital </t>
  </si>
  <si>
    <t>AMA memorandum items to be reported if applicable</t>
  </si>
  <si>
    <t>requirements</t>
  </si>
  <si>
    <t>Year 3</t>
  </si>
  <si>
    <t>Year 2</t>
  </si>
  <si>
    <t>Capital</t>
  </si>
  <si>
    <t xml:space="preserve">Alleviation capital </t>
  </si>
  <si>
    <t>Alleviation</t>
  </si>
  <si>
    <t xml:space="preserve">requirements </t>
  </si>
  <si>
    <t>requirements due</t>
  </si>
  <si>
    <t xml:space="preserve">of capital </t>
  </si>
  <si>
    <t>before alleviation
due to expected
loss and
insurance
(col. 04+06+07)</t>
  </si>
  <si>
    <t>to the expected
loss</t>
  </si>
  <si>
    <t>requirements
due to insurance</t>
  </si>
  <si>
    <t>Total banking activities subject to basic
indicator approach (BIA)</t>
  </si>
  <si>
    <t>Total banking activities subject to
standardised (SA) approach</t>
  </si>
  <si>
    <t>Subject to SA</t>
  </si>
  <si>
    <t>Corporate finance (CF)</t>
  </si>
  <si>
    <t>Trading and sales (TS)</t>
  </si>
  <si>
    <t>Retail banking (RB)</t>
  </si>
  <si>
    <t>Commercial banking (CB)</t>
  </si>
  <si>
    <t>Payment and settlement (PS)</t>
  </si>
  <si>
    <t>Agency services (AS)</t>
  </si>
  <si>
    <t>Asset management (AM)</t>
  </si>
  <si>
    <t>Retail brokerage (RBr)</t>
  </si>
  <si>
    <t>in Operational Risk Circular margin no. 108–114.</t>
  </si>
  <si>
    <t>col. 01</t>
  </si>
  <si>
    <t>col. 02</t>
  </si>
  <si>
    <t>$fid</t>
  </si>
  <si>
    <t>Settlement risk</t>
  </si>
  <si>
    <t>Price difference exposure
due to unsettled
transactions</t>
  </si>
  <si>
    <t>Capital requirements</t>
  </si>
  <si>
    <t>Total unsettled transactions, of which</t>
  </si>
  <si>
    <t>Transactions unsettled between 5 and 15 days</t>
  </si>
  <si>
    <t>Transactions unsettled between 16 and 30 days</t>
  </si>
  <si>
    <t>Transactions unsettled between 31 and 45 days</t>
  </si>
  <si>
    <t>Transactions unsettled for 46 days and more</t>
  </si>
  <si>
    <t>col. 03</t>
  </si>
  <si>
    <t>col. 04</t>
  </si>
  <si>
    <t>col. 05</t>
  </si>
  <si>
    <t>col. 06</t>
  </si>
  <si>
    <t>col. 07</t>
  </si>
  <si>
    <t>col.01 &gt;= 0</t>
  </si>
  <si>
    <t>col.02 &gt;= 0</t>
  </si>
  <si>
    <t>Information on the gross income for activities subject to AMA calculations will be provided in the case of combined use of different methodologies as indicated</t>
  </si>
  <si>
    <t>col.04 &gt;= 0</t>
  </si>
  <si>
    <t>col.05 to col.07 &gt;=0</t>
  </si>
  <si>
    <t>Last Year</t>
  </si>
  <si>
    <t>Securitisation</t>
  </si>
  <si>
    <t>Bank office / Parent company</t>
  </si>
  <si>
    <t>Swiss National Bank</t>
  </si>
  <si>
    <t>Swiss Financial Market Supervisory Authority FINMA</t>
  </si>
  <si>
    <t>Survey</t>
  </si>
  <si>
    <t>Forms</t>
  </si>
  <si>
    <t>P.O. Box</t>
  </si>
  <si>
    <t>Subject:</t>
  </si>
  <si>
    <t>www.finma.ch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</si>
  <si>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</si>
  <si>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</si>
  <si>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</si>
  <si>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</si>
  <si>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 xml:space="preserve">(1) </t>
  </si>
  <si>
    <t>Total banking activities subject
to advanced measurement
approaches (AMA) (1)</t>
  </si>
  <si>
    <t>Address</t>
  </si>
  <si>
    <t>E-mail</t>
  </si>
  <si>
    <t>$eod</t>
  </si>
  <si>
    <t>Ordering survey documents:</t>
  </si>
  <si>
    <t>Questions on surveys:</t>
  </si>
  <si>
    <t>DD.MM.YYYY</t>
  </si>
  <si>
    <t>Validation</t>
  </si>
  <si>
    <t>Errors</t>
  </si>
  <si>
    <t>2.00.E0</t>
  </si>
  <si>
    <t>Derivatives</t>
  </si>
  <si>
    <t>1</t>
  </si>
  <si>
    <t>1.1</t>
  </si>
  <si>
    <t>of which: bilateral SFT exposures not subject to CVA charge</t>
  </si>
  <si>
    <t>1.2</t>
  </si>
  <si>
    <t>of which: exposures subject to simplified CVA charge</t>
  </si>
  <si>
    <t>1.3</t>
  </si>
  <si>
    <t>1.4</t>
  </si>
  <si>
    <t>of which: exposures subject to advanced CVA charge</t>
  </si>
  <si>
    <t>Label</t>
  </si>
  <si>
    <t>Securities Financing Transactions (SFTs)</t>
  </si>
  <si>
    <t>Exposure at Default (EAD) (gross of CVA)</t>
  </si>
  <si>
    <t xml:space="preserve">Incurred CVA </t>
  </si>
  <si>
    <t>Outstanding EAD (net of CVA)</t>
  </si>
  <si>
    <t>of which: exposures subject to standardised CVA charge</t>
  </si>
  <si>
    <t>Checks:</t>
  </si>
  <si>
    <t>Reporting date</t>
  </si>
  <si>
    <t>Irregular submission</t>
  </si>
  <si>
    <t>Please complete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</si>
  <si>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</si>
  <si>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</si>
  <si>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</si>
  <si>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</si>
  <si>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</si>
  <si>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</si>
  <si>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</si>
  <si>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</si>
  <si>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Risk Weighted Assets (risk-weighted sum of EADs)</t>
  </si>
  <si>
    <t>2.01.E0</t>
  </si>
  <si>
    <t>Credit Valuation Adjustments (CVA) and counterparty credit risk memorandum items</t>
  </si>
  <si>
    <t>Row 7 and 8 not empty</t>
  </si>
  <si>
    <t>PSIB_SR</t>
  </si>
  <si>
    <t>PSIB_OPR</t>
  </si>
  <si>
    <t>PSIB_SETT</t>
  </si>
  <si>
    <t>PSIB_CVA</t>
  </si>
  <si>
    <t>PSIB_Basel3</t>
  </si>
  <si>
    <t>Capital adequacy reporting form in the context of Basel 3
Systemically important banks (SIB)</t>
  </si>
  <si>
    <t>Systemically important banks (SIB)</t>
  </si>
  <si>
    <t>Fax</t>
  </si>
  <si>
    <t>When delivered by post: Please print out and subscribe</t>
  </si>
  <si>
    <t>Date</t>
  </si>
  <si>
    <t>Signature</t>
  </si>
  <si>
    <t>Tel: +41 58 631 00 00</t>
  </si>
  <si>
    <t>Please enter SNB code</t>
  </si>
  <si>
    <t>SNB code</t>
  </si>
  <si>
    <t>Laupenstrasse 27</t>
  </si>
  <si>
    <t>PSIB_CRSEC</t>
  </si>
  <si>
    <t>Capital requirements for securitisation exposures in the banking book</t>
  </si>
  <si>
    <t>Exposure values (by RW bands)</t>
  </si>
  <si>
    <t>Exposure values (by regulatory approach)</t>
  </si>
  <si>
    <t>RWA (by regulatory approach)</t>
  </si>
  <si>
    <t>Minimum capital requirements after cap</t>
  </si>
  <si>
    <t>≤20% RW</t>
  </si>
  <si>
    <t>&gt;20% to 
50% RW</t>
  </si>
  <si>
    <t>&gt;50% to 
100% RW</t>
  </si>
  <si>
    <t>&gt;100% to &lt;1250% RW</t>
  </si>
  <si>
    <t>1250% RW</t>
  </si>
  <si>
    <t>SEC-IRBA</t>
  </si>
  <si>
    <t>SEC-ERBA (including IAA)</t>
  </si>
  <si>
    <t>SEC-SA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</si>
  <si>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</si>
  <si>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</si>
  <si>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</si>
  <si>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</si>
  <si>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</si>
  <si>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</si>
  <si>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</si>
  <si>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</si>
  <si>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</si>
  <si>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</si>
  <si>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 xml:space="preserve">
1</t>
  </si>
  <si>
    <t>Total exposures - bank acting as originator or as sponsor</t>
  </si>
  <si>
    <t>Traditional securitisation</t>
  </si>
  <si>
    <t>1.1.1</t>
  </si>
  <si>
    <t>1.1.1.1</t>
  </si>
  <si>
    <t>With retail underlying</t>
  </si>
  <si>
    <t>1.1.1.1.1</t>
  </si>
  <si>
    <t>Of which STC</t>
  </si>
  <si>
    <t>1.1.1.2</t>
  </si>
  <si>
    <t>With wholesale underlying</t>
  </si>
  <si>
    <t>1.1.1.2.1</t>
  </si>
  <si>
    <t>1.1.2</t>
  </si>
  <si>
    <t>Re-securitisation</t>
  </si>
  <si>
    <t>1.1.2.1</t>
  </si>
  <si>
    <t>Senior</t>
  </si>
  <si>
    <t>1.1.2.2</t>
  </si>
  <si>
    <t>Non-senior</t>
  </si>
  <si>
    <t>Synthetic securitisation</t>
  </si>
  <si>
    <t>1.2.1</t>
  </si>
  <si>
    <t>1.2.1.1</t>
  </si>
  <si>
    <t>1.2.1.2</t>
  </si>
  <si>
    <t>1.2.2</t>
  </si>
  <si>
    <t>1.2.2.1</t>
  </si>
  <si>
    <t>1.2.2.2</t>
  </si>
  <si>
    <t xml:space="preserve">
2</t>
  </si>
  <si>
    <t>Total exposures - bank acting as investor</t>
  </si>
  <si>
    <t>2.1</t>
  </si>
  <si>
    <t>2.1.1</t>
  </si>
  <si>
    <t>2.1.1.1</t>
  </si>
  <si>
    <t>2.1.1.1.1</t>
  </si>
  <si>
    <t>2.1.1.2</t>
  </si>
  <si>
    <t>2.1.1.2.1</t>
  </si>
  <si>
    <t>2.1.2</t>
  </si>
  <si>
    <t>2.1.2.1</t>
  </si>
  <si>
    <t>2.1.2.2</t>
  </si>
  <si>
    <t>2.2</t>
  </si>
  <si>
    <t>2.2.1</t>
  </si>
  <si>
    <t>2.2.1.1</t>
  </si>
  <si>
    <t>2.2.1.2</t>
  </si>
  <si>
    <t>2.2.2</t>
  </si>
  <si>
    <t>2.2.2.1</t>
  </si>
  <si>
    <t>2.2.2.2</t>
  </si>
  <si>
    <t>Warnings</t>
  </si>
  <si>
    <t>Control</t>
  </si>
  <si>
    <t>1.00.E0</t>
  </si>
  <si>
    <t>Consistency checks</t>
  </si>
  <si>
    <t>Row 005 &lt;= row 004</t>
  </si>
  <si>
    <t>Row 007 &lt;= row 006</t>
  </si>
  <si>
    <t>Row 022 &lt;= row 021</t>
  </si>
  <si>
    <t>Row 024 &lt;= row 023</t>
  </si>
  <si>
    <t>Statistics</t>
  </si>
  <si>
    <t>Questions on data collection:</t>
  </si>
  <si>
    <t>basel3@finma.ch</t>
  </si>
  <si>
    <t>Release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</si>
</sst>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General_)"/>
    <numFmt numFmtId="165" formatCode="00"/>
    <numFmt numFmtId="166" formatCode="0_)"/>
    <numFmt numFmtId="167" formatCode="#,##0_)"/>
    <numFmt numFmtId="168" formatCode="##,##0_)"/>
    <numFmt numFmtId="169" formatCode="0&quot; ERROR&quot;"/>
    <numFmt numFmtId="170" formatCode="000000"/>
    <numFmt numFmtId="171" formatCode="d/m/yyyy"/>
    <numFmt numFmtId="172" formatCode="0&quot; Warnung&quot;"/>
    <numFmt numFmtId="173" formatCode="0&quot; ERRORS&quot;"/>
    <numFmt numFmtId="174" formatCode="0&quot; WARNUNG&quot;"/>
    <numFmt numFmtId="175" formatCode="#,##0_);[Red]\-#,##0_);;@"/>
    <numFmt numFmtId="176" formatCode="d/mm/yyyy"/>
    <numFmt numFmtId="177" formatCode="000"/>
    <numFmt numFmtId="178" formatCode=";;;"/>
    <numFmt numFmtId="179" formatCode="0\ &quot;ERROR&quot;"/>
    <numFmt numFmtId="180" formatCode="0&quot; WARNING&quot;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Palatino"/>
      <family val="1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8">
    <xf numFmtId="0" fontId="0" fillId="0" borderId="0"/>
    <xf numFmtId="175" fontId="19" fillId="0" borderId="1" applyFill="0">
      <protection locked="0"/>
    </xf>
    <xf numFmtId="10" fontId="3" fillId="0" borderId="2">
      <alignment horizontal="right"/>
      <protection locked="0"/>
    </xf>
    <xf numFmtId="0" fontId="19" fillId="0" borderId="1">
      <alignment wrapText="1"/>
      <protection locked="0"/>
    </xf>
    <xf numFmtId="0" fontId="19" fillId="2" borderId="3" applyNumberFormat="0">
      <alignment vertical="center"/>
    </xf>
    <xf numFmtId="175" fontId="19" fillId="0" borderId="4"/>
    <xf numFmtId="10" fontId="3" fillId="0" borderId="5">
      <alignment horizontal="right"/>
    </xf>
    <xf numFmtId="168" fontId="2" fillId="0" borderId="6">
      <alignment horizontal="center"/>
      <protection locked="0"/>
    </xf>
    <xf numFmtId="0" fontId="19" fillId="0" borderId="7" applyNumberFormat="0">
      <alignment horizontal="center" vertical="center"/>
    </xf>
    <xf numFmtId="175" fontId="19" fillId="0" borderId="3" applyNumberFormat="0" applyFont="0" applyAlignment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177" fontId="19" fillId="3" borderId="3">
      <alignment horizontal="center"/>
    </xf>
    <xf numFmtId="0" fontId="20" fillId="0" borderId="0"/>
    <xf numFmtId="0" fontId="19" fillId="0" borderId="0"/>
    <xf numFmtId="164" fontId="9" fillId="0" borderId="0" applyFill="0" applyBorder="0">
      <alignment horizontal="left"/>
    </xf>
    <xf numFmtId="164" fontId="5" fillId="0" borderId="0" applyFill="0" applyBorder="0">
      <alignment horizontal="left"/>
    </xf>
    <xf numFmtId="0" fontId="22" fillId="0" borderId="0" applyNumberFormat="0" applyFill="0" applyBorder="0" applyAlignment="0" applyProtection="0"/>
    <xf numFmtId="0" fontId="23" fillId="4" borderId="8">
      <alignment horizontal="center" vertical="center"/>
    </xf>
  </cellStyleXfs>
  <cellXfs count="240">
    <xf numFmtId="0" fontId="0" fillId="0" borderId="0" xfId="0"/>
    <xf numFmtId="0" fontId="24" fillId="5" borderId="29" xfId="0" applyFont="1" applyFill="1" applyBorder="1" applyAlignment="1" applyProtection="1">
      <alignment horizontal="center" vertical="center"/>
      <protection locked="0"/>
    </xf>
    <xf numFmtId="170" fontId="24" fillId="5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164" fontId="5" fillId="0" borderId="0" xfId="14" applyFont="1" applyBorder="1">
      <alignment horizontal="left"/>
    </xf>
    <xf numFmtId="164" fontId="4" fillId="0" borderId="0" xfId="14" applyFont="1" applyBorder="1">
      <alignment horizontal="left"/>
    </xf>
    <xf numFmtId="164" fontId="7" fillId="0" borderId="0" xfId="14" applyFont="1" applyBorder="1">
      <alignment horizontal="left"/>
    </xf>
    <xf numFmtId="166" fontId="19" fillId="2" borderId="3" xfId="4" applyNumberFormat="1">
      <alignment vertical="center"/>
    </xf>
    <xf numFmtId="175" fontId="19" fillId="0" borderId="1" xfId="1">
      <protection locked="0"/>
    </xf>
    <xf numFmtId="0" fontId="8" fillId="0" borderId="0" xfId="0" applyFont="1"/>
    <xf numFmtId="164" fontId="3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12" xfId="0" applyNumberFormat="1" applyFont="1" applyBorder="1" applyAlignment="1">
      <alignment horizontal="left"/>
    </xf>
    <xf numFmtId="169" fontId="7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2" fontId="7" fillId="0" borderId="0" xfId="0" applyNumberFormat="1" applyFont="1" applyBorder="1" applyAlignment="1">
      <alignment horizontal="left"/>
    </xf>
    <xf numFmtId="175" fontId="19" fillId="0" borderId="4" xfId="5"/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4" fillId="0" borderId="10" xfId="14" applyFont="1" applyBorder="1">
      <alignment horizontal="left"/>
    </xf>
    <xf numFmtId="0" fontId="3" fillId="0" borderId="1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horizontal="left" vertical="top" wrapText="1"/>
    </xf>
    <xf numFmtId="164" fontId="5" fillId="0" borderId="13" xfId="14" applyFont="1" applyBorder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175" fontId="19" fillId="0" borderId="1" xfId="1" applyBorder="1">
      <protection locked="0"/>
    </xf>
    <xf numFmtId="166" fontId="19" fillId="2" borderId="0" xfId="4" applyNumberFormat="1" applyBorder="1">
      <alignment vertical="center"/>
    </xf>
    <xf numFmtId="164" fontId="3" fillId="0" borderId="12" xfId="0" applyNumberFormat="1" applyFont="1" applyBorder="1" applyAlignment="1">
      <alignment horizontal="left"/>
    </xf>
    <xf numFmtId="169" fontId="7" fillId="0" borderId="17" xfId="0" applyNumberFormat="1" applyFont="1" applyBorder="1" applyAlignment="1">
      <alignment horizontal="left"/>
    </xf>
    <xf numFmtId="0" fontId="0" fillId="0" borderId="0" xfId="0" applyBorder="1"/>
    <xf numFmtId="0" fontId="13" fillId="0" borderId="0" xfId="0" applyFont="1"/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3" fillId="0" borderId="10" xfId="0" applyFont="1" applyBorder="1" applyAlignment="1">
      <alignment horizontal="center"/>
    </xf>
    <xf numFmtId="1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74" fontId="14" fillId="0" borderId="0" xfId="0" applyNumberFormat="1" applyFont="1" applyAlignment="1" applyProtection="1">
      <alignment horizontal="left"/>
    </xf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3" xfId="0" applyBorder="1"/>
    <xf numFmtId="0" fontId="3" fillId="0" borderId="10" xfId="0" applyFont="1" applyBorder="1" applyAlignment="1">
      <alignment vertical="top"/>
    </xf>
    <xf numFmtId="0" fontId="25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0" xfId="0"/>
    <xf numFmtId="0" fontId="26" fillId="0" borderId="0" xfId="0" applyFont="1" applyAlignment="1">
      <alignment vertical="center"/>
    </xf>
    <xf numFmtId="0" fontId="21" fillId="0" borderId="0" xfId="10" applyAlignment="1" applyProtection="1">
      <alignment vertical="center"/>
    </xf>
    <xf numFmtId="0" fontId="24" fillId="0" borderId="0" xfId="0" applyFont="1" applyFill="1" applyAlignment="1">
      <alignment vertical="center" textRotation="90"/>
    </xf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7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readingOrder="1"/>
    </xf>
    <xf numFmtId="0" fontId="21" fillId="0" borderId="0" xfId="10" applyAlignment="1" applyProtection="1"/>
    <xf numFmtId="0" fontId="29" fillId="0" borderId="13" xfId="10" applyFont="1" applyBorder="1" applyAlignment="1" applyProtection="1">
      <alignment horizontal="left" readingOrder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3" fillId="0" borderId="0" xfId="0" applyNumberFormat="1" applyFont="1"/>
    <xf numFmtId="0" fontId="0" fillId="0" borderId="13" xfId="0" applyFont="1" applyBorder="1"/>
    <xf numFmtId="0" fontId="30" fillId="0" borderId="0" xfId="0" applyFont="1"/>
    <xf numFmtId="0" fontId="31" fillId="0" borderId="0" xfId="0" applyFont="1" applyAlignment="1">
      <alignment horizontal="right" readingOrder="1"/>
    </xf>
    <xf numFmtId="0" fontId="32" fillId="0" borderId="0" xfId="10" applyFont="1" applyAlignment="1" applyProtection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left" readingOrder="1"/>
    </xf>
    <xf numFmtId="0" fontId="30" fillId="0" borderId="0" xfId="0" applyFont="1" applyAlignment="1"/>
    <xf numFmtId="177" fontId="19" fillId="3" borderId="3" xfId="11">
      <alignment horizontal="center"/>
    </xf>
    <xf numFmtId="0" fontId="23" fillId="4" borderId="8" xfId="17">
      <alignment horizontal="center" vertical="center"/>
    </xf>
    <xf numFmtId="0" fontId="4" fillId="0" borderId="0" xfId="0" applyFont="1" applyBorder="1"/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23" fillId="4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3" fillId="4" borderId="32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right" vertical="center"/>
    </xf>
    <xf numFmtId="164" fontId="3" fillId="0" borderId="0" xfId="14" applyFont="1" applyBorder="1" applyAlignment="1">
      <alignment horizontal="right" vertical="center"/>
    </xf>
    <xf numFmtId="0" fontId="0" fillId="0" borderId="19" xfId="0" applyBorder="1"/>
    <xf numFmtId="0" fontId="18" fillId="0" borderId="0" xfId="0" applyFont="1" applyBorder="1"/>
    <xf numFmtId="0" fontId="19" fillId="0" borderId="7" xfId="8">
      <alignment horizontal="center" vertical="center"/>
    </xf>
    <xf numFmtId="164" fontId="3" fillId="0" borderId="13" xfId="14" applyFont="1" applyBorder="1">
      <alignment horizontal="left"/>
    </xf>
    <xf numFmtId="0" fontId="8" fillId="0" borderId="0" xfId="0" applyFont="1" applyBorder="1"/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164" fontId="3" fillId="0" borderId="18" xfId="14" applyFont="1" applyBorder="1">
      <alignment horizontal="left"/>
    </xf>
    <xf numFmtId="0" fontId="7" fillId="0" borderId="0" xfId="0" applyFont="1" applyBorder="1"/>
    <xf numFmtId="164" fontId="5" fillId="0" borderId="18" xfId="14" applyFont="1" applyBorder="1">
      <alignment horizontal="left"/>
    </xf>
    <xf numFmtId="164" fontId="5" fillId="0" borderId="20" xfId="14" applyFont="1" applyBorder="1" applyAlignment="1">
      <alignment horizontal="left" wrapText="1"/>
    </xf>
    <xf numFmtId="167" fontId="3" fillId="0" borderId="0" xfId="0" applyNumberFormat="1" applyFont="1" applyBorder="1"/>
    <xf numFmtId="164" fontId="3" fillId="0" borderId="13" xfId="14" applyFont="1" applyBorder="1" applyAlignment="1">
      <alignment horizontal="left" wrapText="1"/>
    </xf>
    <xf numFmtId="0" fontId="0" fillId="0" borderId="2" xfId="0" applyBorder="1"/>
    <xf numFmtId="0" fontId="8" fillId="0" borderId="22" xfId="0" applyFont="1" applyBorder="1"/>
    <xf numFmtId="164" fontId="5" fillId="0" borderId="21" xfId="14" applyFont="1" applyBorder="1" applyAlignment="1">
      <alignment horizontal="left" wrapText="1"/>
    </xf>
    <xf numFmtId="164" fontId="3" fillId="0" borderId="12" xfId="14" applyFont="1" applyBorder="1">
      <alignment horizontal="left"/>
    </xf>
    <xf numFmtId="0" fontId="19" fillId="0" borderId="3" xfId="9" applyNumberFormat="1">
      <alignment vertical="center"/>
    </xf>
    <xf numFmtId="0" fontId="0" fillId="0" borderId="23" xfId="0" applyBorder="1"/>
    <xf numFmtId="9" fontId="3" fillId="0" borderId="21" xfId="14" applyNumberFormat="1" applyFont="1" applyBorder="1">
      <alignment horizontal="left"/>
    </xf>
    <xf numFmtId="9" fontId="3" fillId="0" borderId="24" xfId="14" applyNumberFormat="1" applyFont="1" applyBorder="1">
      <alignment horizontal="left"/>
    </xf>
    <xf numFmtId="9" fontId="3" fillId="0" borderId="24" xfId="14" applyNumberFormat="1" applyFont="1" applyBorder="1" applyAlignment="1">
      <alignment horizontal="left" wrapText="1"/>
    </xf>
    <xf numFmtId="9" fontId="3" fillId="0" borderId="17" xfId="14" applyNumberFormat="1" applyFont="1" applyBorder="1">
      <alignment horizontal="left"/>
    </xf>
    <xf numFmtId="0" fontId="3" fillId="0" borderId="25" xfId="0" applyFont="1" applyBorder="1"/>
    <xf numFmtId="0" fontId="18" fillId="0" borderId="0" xfId="0" applyFont="1" applyBorder="1" applyAlignment="1">
      <alignment vertical="center"/>
    </xf>
    <xf numFmtId="175" fontId="19" fillId="0" borderId="4" xfId="5" applyBorder="1"/>
    <xf numFmtId="175" fontId="19" fillId="0" borderId="26" xfId="5" applyBorder="1"/>
    <xf numFmtId="164" fontId="4" fillId="0" borderId="10" xfId="14" quotePrefix="1" applyFont="1" applyBorder="1">
      <alignment horizontal="left"/>
    </xf>
    <xf numFmtId="164" fontId="4" fillId="0" borderId="0" xfId="14" quotePrefix="1" applyFont="1" applyBorder="1">
      <alignment horizontal="left"/>
    </xf>
    <xf numFmtId="164" fontId="3" fillId="0" borderId="0" xfId="14" quotePrefix="1" applyFont="1" applyBorder="1">
      <alignment horizontal="left"/>
    </xf>
    <xf numFmtId="0" fontId="6" fillId="0" borderId="0" xfId="0" applyFont="1" applyBorder="1"/>
    <xf numFmtId="0" fontId="5" fillId="0" borderId="0" xfId="0" quotePrefix="1" applyFont="1" applyBorder="1"/>
    <xf numFmtId="0" fontId="0" fillId="0" borderId="0" xfId="0" quotePrefix="1" applyAlignment="1">
      <alignment horizontal="right"/>
    </xf>
    <xf numFmtId="164" fontId="3" fillId="0" borderId="13" xfId="14" quotePrefix="1" applyFont="1" applyBorder="1">
      <alignment horizontal="left"/>
    </xf>
    <xf numFmtId="164" fontId="5" fillId="0" borderId="0" xfId="14" quotePrefix="1" applyFont="1" applyBorder="1">
      <alignment horizontal="left"/>
    </xf>
    <xf numFmtId="0" fontId="32" fillId="0" borderId="0" xfId="10" applyFont="1" applyAlignment="1" applyProtection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34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77" fontId="19" fillId="3" borderId="3" xfId="11" applyBorder="1">
      <alignment horizontal="center"/>
    </xf>
    <xf numFmtId="164" fontId="3" fillId="0" borderId="10" xfId="14" quotePrefix="1" applyFont="1" applyBorder="1">
      <alignment horizontal="left"/>
    </xf>
    <xf numFmtId="0" fontId="33" fillId="4" borderId="31" xfId="13" applyFont="1" applyFill="1" applyBorder="1" applyAlignment="1">
      <alignment vertical="center"/>
    </xf>
    <xf numFmtId="0" fontId="25" fillId="4" borderId="31" xfId="13" applyFont="1" applyFill="1" applyBorder="1" applyAlignment="1">
      <alignment vertical="center"/>
    </xf>
    <xf numFmtId="0" fontId="5" fillId="4" borderId="31" xfId="13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19" fillId="0" borderId="27" xfId="9" applyNumberFormat="1" applyFont="1" applyBorder="1" applyAlignment="1"/>
    <xf numFmtId="177" fontId="19" fillId="0" borderId="13" xfId="11" applyFill="1" applyBorder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19" fillId="2" borderId="3" xfId="4" applyNumberFormat="1">
      <alignment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quotePrefix="1" applyFont="1" applyBorder="1" applyAlignment="1">
      <alignment horizontal="left"/>
    </xf>
    <xf numFmtId="177" fontId="19" fillId="3" borderId="16" xfId="11" applyBorder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/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1" fontId="11" fillId="0" borderId="6" xfId="0" quotePrefix="1" applyNumberFormat="1" applyFont="1" applyBorder="1" applyAlignment="1" applyProtection="1">
      <alignment horizontal="center" vertical="center"/>
    </xf>
    <xf numFmtId="0" fontId="30" fillId="5" borderId="0" xfId="0" applyFont="1" applyFill="1"/>
    <xf numFmtId="14" fontId="0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/>
    <xf numFmtId="0" fontId="25" fillId="5" borderId="13" xfId="0" applyFont="1" applyFill="1" applyBorder="1"/>
    <xf numFmtId="164" fontId="4" fillId="0" borderId="0" xfId="15" applyFont="1" applyBorder="1">
      <alignment horizontal="left"/>
    </xf>
    <xf numFmtId="164" fontId="3" fillId="0" borderId="0" xfId="15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4" fontId="5" fillId="0" borderId="0" xfId="15" applyFont="1" applyBorder="1">
      <alignment horizontal="left"/>
    </xf>
    <xf numFmtId="164" fontId="12" fillId="0" borderId="0" xfId="15" applyFont="1" applyBorder="1">
      <alignment horizontal="left"/>
    </xf>
    <xf numFmtId="0" fontId="6" fillId="0" borderId="6" xfId="0" applyFont="1" applyBorder="1" applyAlignment="1" applyProtection="1">
      <alignment horizontal="center" vertical="center"/>
    </xf>
    <xf numFmtId="176" fontId="6" fillId="0" borderId="6" xfId="0" quotePrefix="1" applyNumberFormat="1" applyFont="1" applyBorder="1" applyAlignment="1" applyProtection="1">
      <alignment horizontal="center" vertical="center"/>
    </xf>
    <xf numFmtId="164" fontId="13" fillId="0" borderId="0" xfId="15" applyFont="1" applyBorder="1">
      <alignment horizontal="left"/>
    </xf>
    <xf numFmtId="164" fontId="7" fillId="0" borderId="0" xfId="15" applyFont="1" applyBorder="1">
      <alignment horizontal="left"/>
    </xf>
    <xf numFmtId="164" fontId="4" fillId="0" borderId="10" xfId="15" quotePrefix="1" applyFont="1" applyBorder="1">
      <alignment horizontal="left"/>
    </xf>
    <xf numFmtId="164" fontId="4" fillId="0" borderId="10" xfId="15" applyFont="1" applyBorder="1">
      <alignment horizontal="left"/>
    </xf>
    <xf numFmtId="164" fontId="4" fillId="0" borderId="0" xfId="15" quotePrefix="1" applyFont="1" applyBorder="1">
      <alignment horizontal="left"/>
    </xf>
    <xf numFmtId="0" fontId="0" fillId="0" borderId="16" xfId="0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1"/>
    </xf>
    <xf numFmtId="164" fontId="4" fillId="0" borderId="17" xfId="15" applyFont="1" applyBorder="1">
      <alignment horizontal="left"/>
    </xf>
    <xf numFmtId="164" fontId="3" fillId="0" borderId="10" xfId="15" quotePrefix="1" applyFont="1" applyBorder="1" applyAlignment="1">
      <alignment horizontal="left" vertical="top" wrapText="1" indent="1"/>
    </xf>
    <xf numFmtId="0" fontId="36" fillId="0" borderId="21" xfId="0" applyFont="1" applyBorder="1" applyAlignment="1">
      <alignment wrapText="1"/>
    </xf>
    <xf numFmtId="0" fontId="0" fillId="0" borderId="0" xfId="0" quotePrefix="1" applyAlignment="1">
      <alignment horizontal="left" indent="1"/>
    </xf>
    <xf numFmtId="0" fontId="1" fillId="0" borderId="24" xfId="0" applyFont="1" applyBorder="1"/>
    <xf numFmtId="0" fontId="0" fillId="0" borderId="24" xfId="0" applyFont="1" applyBorder="1" applyAlignment="1">
      <alignment horizontal="left" indent="1"/>
    </xf>
    <xf numFmtId="0" fontId="0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3"/>
    </xf>
    <xf numFmtId="0" fontId="0" fillId="0" borderId="24" xfId="0" applyFont="1" applyFill="1" applyBorder="1" applyAlignment="1">
      <alignment horizontal="left" indent="2"/>
    </xf>
    <xf numFmtId="0" fontId="0" fillId="0" borderId="0" xfId="0" quotePrefix="1" applyAlignment="1">
      <alignment horizontal="left" vertical="top" wrapText="1" indent="1"/>
    </xf>
    <xf numFmtId="0" fontId="36" fillId="0" borderId="24" xfId="0" applyFont="1" applyBorder="1" applyAlignment="1">
      <alignment wrapText="1"/>
    </xf>
    <xf numFmtId="164" fontId="3" fillId="0" borderId="0" xfId="15" quotePrefix="1" applyFont="1" applyBorder="1" applyAlignment="1">
      <alignment horizontal="left" indent="1"/>
    </xf>
    <xf numFmtId="164" fontId="5" fillId="0" borderId="13" xfId="15" quotePrefix="1" applyFont="1" applyBorder="1">
      <alignment horizontal="left"/>
    </xf>
    <xf numFmtId="164" fontId="3" fillId="0" borderId="13" xfId="15" applyFont="1" applyBorder="1">
      <alignment horizontal="left"/>
    </xf>
    <xf numFmtId="0" fontId="15" fillId="0" borderId="10" xfId="0" applyFont="1" applyBorder="1" applyAlignment="1">
      <alignment horizontal="right"/>
    </xf>
    <xf numFmtId="173" fontId="7" fillId="0" borderId="0" xfId="0" quotePrefix="1" applyNumberFormat="1" applyFont="1" applyFill="1" applyAlignment="1">
      <alignment horizontal="left"/>
    </xf>
    <xf numFmtId="0" fontId="1" fillId="4" borderId="31" xfId="0" applyFont="1" applyFill="1" applyBorder="1" applyAlignment="1">
      <alignment vertical="center"/>
    </xf>
    <xf numFmtId="0" fontId="5" fillId="4" borderId="31" xfId="13" applyFont="1" applyFill="1" applyBorder="1" applyAlignment="1">
      <alignment horizontal="left" vertical="center"/>
    </xf>
    <xf numFmtId="0" fontId="1" fillId="4" borderId="0" xfId="0" applyFont="1" applyFill="1"/>
    <xf numFmtId="178" fontId="37" fillId="4" borderId="0" xfId="0" applyNumberFormat="1" applyFont="1" applyFill="1" applyAlignment="1" applyProtection="1">
      <alignment horizontal="right"/>
      <protection locked="0" hidden="1"/>
    </xf>
    <xf numFmtId="0" fontId="1" fillId="4" borderId="0" xfId="0" applyFont="1" applyFill="1" applyAlignment="1">
      <alignment horizontal="center"/>
    </xf>
    <xf numFmtId="0" fontId="38" fillId="0" borderId="0" xfId="0" applyFont="1"/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79" fontId="23" fillId="0" borderId="12" xfId="0" applyNumberFormat="1" applyFont="1" applyBorder="1" applyAlignment="1">
      <alignment horizontal="left"/>
    </xf>
    <xf numFmtId="180" fontId="39" fillId="0" borderId="17" xfId="0" quotePrefix="1" applyNumberFormat="1" applyFont="1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22" fillId="0" borderId="0" xfId="16" applyAlignment="1">
      <alignment wrapText="1"/>
    </xf>
    <xf numFmtId="0" fontId="35" fillId="5" borderId="31" xfId="0" applyFont="1" applyFill="1" applyBorder="1" applyAlignment="1">
      <alignment horizontal="center" vertical="center"/>
    </xf>
    <xf numFmtId="0" fontId="25" fillId="5" borderId="0" xfId="0" applyFont="1" applyFill="1" applyBorder="1" applyProtection="1">
      <protection locked="0"/>
    </xf>
    <xf numFmtId="0" fontId="19" fillId="0" borderId="0" xfId="13" applyFont="1" applyAlignment="1">
      <alignment horizontal="left"/>
    </xf>
    <xf numFmtId="0" fontId="0" fillId="0" borderId="16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/>
    <xf numFmtId="0" fontId="3" fillId="0" borderId="27" xfId="0" applyFont="1" applyFill="1" applyBorder="1" applyAlignment="1"/>
    <xf numFmtId="0" fontId="0" fillId="0" borderId="27" xfId="0" applyBorder="1"/>
    <xf numFmtId="0" fontId="5" fillId="0" borderId="18" xfId="0" applyFont="1" applyBorder="1" applyAlignment="1">
      <alignment horizontal="left" wrapText="1"/>
    </xf>
    <xf numFmtId="164" fontId="3" fillId="0" borderId="28" xfId="14" applyFont="1" applyBorder="1">
      <alignment horizontal="left"/>
    </xf>
  </cellXfs>
  <cellStyles count="18">
    <cellStyle name="Beobachtung" xfId="1" xr:uid="{00000000-0005-0000-0000-000000000000}"/>
    <cellStyle name="Beobachtung (2)" xfId="2" xr:uid="{00000000-0005-0000-0000-000001000000}"/>
    <cellStyle name="Beobachtung (alpha)" xfId="3" xr:uid="{00000000-0005-0000-0000-000002000000}"/>
    <cellStyle name="Beobachtung (gesperrt)" xfId="4" xr:uid="{00000000-0005-0000-0000-000003000000}"/>
    <cellStyle name="Beobachtung (Total)" xfId="5" xr:uid="{00000000-0005-0000-0000-000004000000}"/>
    <cellStyle name="Beobachtung (Total) (2)" xfId="6" xr:uid="{00000000-0005-0000-0000-000005000000}"/>
    <cellStyle name="Betrag" xfId="7" xr:uid="{00000000-0005-0000-0000-000006000000}"/>
    <cellStyle name="ColPos" xfId="8" xr:uid="{00000000-0005-0000-0000-000007000000}"/>
    <cellStyle name="EmptyField" xfId="9" xr:uid="{00000000-0005-0000-0000-000008000000}"/>
    <cellStyle name="LinePos" xfId="11" xr:uid="{00000000-0005-0000-0000-000009000000}"/>
    <cellStyle name="Link" xfId="10" builtinId="8"/>
    <cellStyle name="Normal 2" xfId="12" xr:uid="{00000000-0005-0000-0000-00000B000000}"/>
    <cellStyle name="Standard" xfId="0" builtinId="0"/>
    <cellStyle name="Standard 2" xfId="13" xr:uid="{00000000-0005-0000-0000-00000D000000}"/>
    <cellStyle name="Titel" xfId="14" xr:uid="{00000000-0005-0000-0000-00000E000000}"/>
    <cellStyle name="Titel 2" xfId="15" xr:uid="{00000000-0005-0000-0000-00000F000000}"/>
    <cellStyle name="Überschrift 5" xfId="16" xr:uid="{00000000-0005-0000-0000-000010000000}"/>
    <cellStyle name="ValMessage" xfId="17" xr:uid="{00000000-0005-0000-0000-000011000000}"/>
  </cellStyles>
  <dxfs count="7"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2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66675</xdr:rowOff>
    </xdr:from>
    <xdr:to>
      <xdr:col>2</xdr:col>
      <xdr:colOff>666750</xdr:colOff>
      <xdr:row>2</xdr:row>
      <xdr:rowOff>219075</xdr:rowOff>
    </xdr:to>
    <xdr:pic>
      <xdr:nvPicPr>
        <xdr:cNvPr id="1380" name="Grafik 8" descr="SNB_LOGO_46_RGB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66675</xdr:colOff>
      <xdr:row>0</xdr:row>
      <xdr:rowOff>66675</xdr:rowOff>
    </xdr:from>
    <xdr:to>
      <xdr:col>4</xdr:col>
      <xdr:colOff>514350</xdr:colOff>
      <xdr:row>2</xdr:row>
      <xdr:rowOff>219075</xdr:rowOff>
    </xdr:to>
    <xdr:pic>
      <xdr:nvPicPr>
        <xdr:cNvPr id="1381" name="Grafik 9" descr="B_Logo_FINMA_45mm_gray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6675"/>
          <a:ext cx="1514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171450</xdr:rowOff>
        </xdr:from>
        <xdr:to>
          <xdr:col>6</xdr:col>
          <xdr:colOff>819150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57150</xdr:rowOff>
    </xdr:from>
    <xdr:to>
      <xdr:col>1</xdr:col>
      <xdr:colOff>819150</xdr:colOff>
      <xdr:row>2</xdr:row>
      <xdr:rowOff>152400</xdr:rowOff>
    </xdr:to>
    <xdr:pic>
      <xdr:nvPicPr>
        <xdr:cNvPr id="2393" name="Grafik 8" descr="SNB_LOGO_46_RGB.jpg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1009650</xdr:colOff>
      <xdr:row>0</xdr:row>
      <xdr:rowOff>57150</xdr:rowOff>
    </xdr:from>
    <xdr:to>
      <xdr:col>2</xdr:col>
      <xdr:colOff>33337</xdr:colOff>
      <xdr:row>2</xdr:row>
      <xdr:rowOff>152400</xdr:rowOff>
    </xdr:to>
    <xdr:pic>
      <xdr:nvPicPr>
        <xdr:cNvPr id="2394" name="Grafik 9" descr="B_Logo_FINMA_45mm_gray.jpg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7150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1304925</xdr:colOff>
      <xdr:row>2</xdr:row>
      <xdr:rowOff>142875</xdr:rowOff>
    </xdr:to>
    <xdr:pic>
      <xdr:nvPicPr>
        <xdr:cNvPr id="3415" name="Grafik 8" descr="SNB_LOGO_46_RGB.jpg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1495425</xdr:colOff>
      <xdr:row>0</xdr:row>
      <xdr:rowOff>47625</xdr:rowOff>
    </xdr:from>
    <xdr:to>
      <xdr:col>1</xdr:col>
      <xdr:colOff>3009900</xdr:colOff>
      <xdr:row>2</xdr:row>
      <xdr:rowOff>142875</xdr:rowOff>
    </xdr:to>
    <xdr:pic>
      <xdr:nvPicPr>
        <xdr:cNvPr id="3416" name="Grafik 9" descr="B_Logo_FINMA_45mm_gray.jpg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7625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1209675</xdr:colOff>
      <xdr:row>2</xdr:row>
      <xdr:rowOff>142875</xdr:rowOff>
    </xdr:to>
    <xdr:pic>
      <xdr:nvPicPr>
        <xdr:cNvPr id="6485" name="Grafik 8" descr="SNB_LOGO_46_RGB.jpg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6486" name="Grafik 9" descr="B_Logo_FINMA_45mm_gray.jpg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742950</xdr:colOff>
      <xdr:row>2</xdr:row>
      <xdr:rowOff>142875</xdr:rowOff>
    </xdr:to>
    <xdr:pic>
      <xdr:nvPicPr>
        <xdr:cNvPr id="7388" name="Grafik 8" descr="SNB_LOGO_46_RGB.jpg">
          <a:extLst>
            <a:ext uri="{FF2B5EF4-FFF2-40B4-BE49-F238E27FC236}">
              <a16:creationId xmlns:a16="http://schemas.microsoft.com/office/drawing/2014/main" id="{00000000-0008-0000-0400-0000DC1C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7389" name="Grafik 9" descr="B_Logo_FINMA_45mm_gray.jpg">
          <a:extLst>
            <a:ext uri="{FF2B5EF4-FFF2-40B4-BE49-F238E27FC236}">
              <a16:creationId xmlns:a16="http://schemas.microsoft.com/office/drawing/2014/main" id="{00000000-0008-0000-0400-0000DD1C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sel3@finma.ch" TargetMode="External"/><Relationship Id="rId1" Type="http://schemas.openxmlformats.org/officeDocument/2006/relationships/hyperlink" Target="http://www.finma.ch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48"/>
  <sheetViews>
    <sheetView showGridLines="0" showRowColHeaders="0" tabSelected="1" zoomScale="80" zoomScaleNormal="80" workbookViewId="0">
      <selection activeCell="H3" sqref="H3"/>
    </sheetView>
  </sheetViews>
  <sheetFormatPr baseColWidth="10" defaultColWidth="11.453125" defaultRowHeight="14"/>
  <cols>
    <col min="1" max="1" width="5.81640625" style="70" customWidth="1"/>
    <col min="2" max="2" width="13.54296875" style="70" customWidth="1"/>
    <col min="3" max="3" width="11.7265625" style="70" customWidth="1"/>
    <col min="4" max="4" width="16" style="70" customWidth="1"/>
    <col min="5" max="5" width="13.453125" style="70" customWidth="1"/>
    <col min="6" max="6" width="12" style="70" customWidth="1"/>
    <col min="7" max="7" width="14.7265625" style="70" customWidth="1"/>
    <col min="8" max="8" width="14.26953125" style="70" customWidth="1"/>
    <col min="9" max="9" width="7.26953125" style="70" customWidth="1"/>
    <col min="10" max="16384" width="11.453125" style="70"/>
  </cols>
  <sheetData>
    <row r="1" spans="1:10" ht="21.75" customHeight="1">
      <c r="B1" s="71"/>
      <c r="G1" s="72" t="s">
        <v>57</v>
      </c>
      <c r="H1" s="73" t="s">
        <v>112</v>
      </c>
    </row>
    <row r="2" spans="1:10" ht="15" customHeight="1">
      <c r="B2" s="71"/>
      <c r="G2" s="72" t="s">
        <v>58</v>
      </c>
      <c r="H2" s="73" t="s">
        <v>108</v>
      </c>
    </row>
    <row r="3" spans="1:10" ht="21" customHeight="1">
      <c r="B3" s="74"/>
      <c r="G3" s="72" t="s">
        <v>120</v>
      </c>
      <c r="H3" s="2" t="s">
        <v>0</v>
      </c>
      <c r="J3" s="75" t="s">
        <v>101</v>
      </c>
    </row>
    <row r="4" spans="1:10" ht="22.5" customHeight="1">
      <c r="B4" s="76"/>
      <c r="G4" s="72" t="s">
        <v>93</v>
      </c>
      <c r="H4" s="104" t="s">
        <v>73</v>
      </c>
    </row>
    <row r="5" spans="1:10" ht="22.5" customHeight="1">
      <c r="G5" s="72" t="s">
        <v>94</v>
      </c>
      <c r="H5" s="1"/>
    </row>
    <row r="6" spans="1:10" ht="45" customHeight="1">
      <c r="B6" s="229" t="s">
        <v>113</v>
      </c>
      <c r="C6" s="229"/>
      <c r="D6" s="229"/>
      <c r="E6" s="229"/>
      <c r="F6" s="229"/>
      <c r="G6" s="229"/>
      <c r="H6" s="229"/>
    </row>
    <row r="7" spans="1:10" ht="17.5">
      <c r="B7" s="111" t="s">
        <v>54</v>
      </c>
    </row>
    <row r="8" spans="1:10" ht="18" customHeight="1">
      <c r="B8" s="148" t="s">
        <v>108</v>
      </c>
    </row>
    <row r="9" spans="1:10">
      <c r="B9" s="74" t="s">
        <v>200</v>
      </c>
    </row>
    <row r="10" spans="1:10" ht="18" customHeight="1">
      <c r="A10" s="77"/>
      <c r="B10" s="78"/>
      <c r="C10" s="78"/>
      <c r="D10" s="90" t="s">
        <v>95</v>
      </c>
      <c r="E10" s="79"/>
      <c r="F10" s="79"/>
      <c r="G10" s="79"/>
      <c r="H10" s="78"/>
    </row>
    <row r="11" spans="1:10">
      <c r="A11" s="77"/>
      <c r="B11" s="91" t="s">
        <v>96</v>
      </c>
      <c r="C11" s="78"/>
      <c r="D11" s="228"/>
      <c r="E11" s="228"/>
      <c r="F11" s="228"/>
      <c r="G11" s="228"/>
      <c r="H11" s="78"/>
    </row>
    <row r="12" spans="1:10">
      <c r="A12" s="77"/>
      <c r="B12" s="91" t="s">
        <v>97</v>
      </c>
      <c r="C12" s="78"/>
      <c r="D12" s="228"/>
      <c r="E12" s="228"/>
      <c r="F12" s="228"/>
      <c r="G12" s="228"/>
      <c r="H12" s="78"/>
    </row>
    <row r="13" spans="1:10">
      <c r="A13" s="77"/>
      <c r="B13" s="91" t="s">
        <v>68</v>
      </c>
      <c r="C13" s="78"/>
      <c r="D13" s="228"/>
      <c r="E13" s="228"/>
      <c r="F13" s="228"/>
      <c r="G13" s="228"/>
      <c r="H13" s="78"/>
    </row>
    <row r="14" spans="1:10">
      <c r="A14" s="77"/>
      <c r="B14" s="91" t="s">
        <v>98</v>
      </c>
      <c r="C14" s="78"/>
      <c r="D14" s="228"/>
      <c r="E14" s="228"/>
      <c r="F14" s="228"/>
      <c r="G14" s="228"/>
      <c r="H14" s="78"/>
    </row>
    <row r="15" spans="1:10">
      <c r="A15" s="77"/>
      <c r="B15" s="91" t="s">
        <v>99</v>
      </c>
      <c r="C15" s="78"/>
      <c r="D15" s="228"/>
      <c r="E15" s="228"/>
      <c r="F15" s="228"/>
      <c r="G15" s="228"/>
      <c r="H15" s="78"/>
    </row>
    <row r="16" spans="1:10">
      <c r="A16" s="77"/>
      <c r="B16" s="91" t="s">
        <v>100</v>
      </c>
      <c r="C16" s="78"/>
      <c r="D16" s="228"/>
      <c r="E16" s="228"/>
      <c r="F16" s="228"/>
      <c r="G16" s="228"/>
      <c r="H16" s="78"/>
    </row>
    <row r="17" spans="1:16" hidden="1">
      <c r="A17" s="77"/>
      <c r="B17" s="91" t="s">
        <v>115</v>
      </c>
      <c r="C17" s="78"/>
      <c r="D17" s="228"/>
      <c r="E17" s="228"/>
      <c r="F17" s="228"/>
      <c r="G17" s="228"/>
      <c r="H17" s="78"/>
    </row>
    <row r="18" spans="1:16">
      <c r="A18" s="77"/>
      <c r="B18" s="91" t="s">
        <v>69</v>
      </c>
      <c r="C18" s="78"/>
      <c r="D18" s="228"/>
      <c r="E18" s="228"/>
      <c r="F18" s="228"/>
      <c r="G18" s="228"/>
      <c r="H18" s="78"/>
    </row>
    <row r="19" spans="1:16">
      <c r="A19" s="77"/>
      <c r="B19" s="80"/>
      <c r="C19" s="78"/>
      <c r="D19" s="81"/>
      <c r="E19" s="81"/>
      <c r="F19" s="81"/>
      <c r="G19" s="81"/>
      <c r="H19" s="78"/>
    </row>
    <row r="20" spans="1:16">
      <c r="B20" s="153" t="s">
        <v>74</v>
      </c>
      <c r="C20" s="154"/>
      <c r="D20" s="155" t="s">
        <v>75</v>
      </c>
      <c r="E20" s="155" t="s">
        <v>189</v>
      </c>
      <c r="F20" s="218"/>
      <c r="G20" s="219" t="s">
        <v>190</v>
      </c>
      <c r="H20" s="218"/>
    </row>
    <row r="21" spans="1:16">
      <c r="B21" s="82"/>
      <c r="C21" s="82"/>
      <c r="D21" s="82"/>
      <c r="E21" s="220"/>
      <c r="F21" s="220"/>
      <c r="G21" s="220"/>
      <c r="H21" s="220"/>
    </row>
    <row r="22" spans="1:16">
      <c r="B22" s="83" t="s">
        <v>123</v>
      </c>
      <c r="C22" s="83"/>
      <c r="D22" s="84">
        <f>PSIB_CRSEC.MELD!D66</f>
        <v>0</v>
      </c>
      <c r="E22" s="84">
        <f>PSIB_CRSEC.MELD!D67</f>
        <v>0</v>
      </c>
      <c r="F22" s="172" t="str">
        <f>IF(AND(G22=FALSE,E22&gt;0),"!","OK")</f>
        <v>OK</v>
      </c>
      <c r="G22" s="221" t="b">
        <v>0</v>
      </c>
      <c r="H22" s="222"/>
    </row>
    <row r="23" spans="1:16">
      <c r="B23" s="83" t="s">
        <v>109</v>
      </c>
      <c r="C23" s="83"/>
      <c r="D23" s="84">
        <f>PSIB_OPR.MELD!D41</f>
        <v>0</v>
      </c>
      <c r="E23" s="83"/>
      <c r="F23" s="83"/>
      <c r="G23" s="83"/>
      <c r="H23" s="222"/>
    </row>
    <row r="24" spans="1:16">
      <c r="B24" s="83" t="s">
        <v>110</v>
      </c>
      <c r="C24" s="83"/>
      <c r="D24" s="84">
        <f>PSIB_SETT.MELD!D25</f>
        <v>0</v>
      </c>
      <c r="E24" s="83"/>
      <c r="F24" s="83"/>
      <c r="G24" s="83"/>
      <c r="H24" s="222"/>
    </row>
    <row r="25" spans="1:16">
      <c r="B25" s="172" t="s">
        <v>111</v>
      </c>
      <c r="C25" s="172"/>
      <c r="D25" s="173">
        <f>PSIB_CVA.MELD!D31</f>
        <v>0</v>
      </c>
      <c r="E25" s="83"/>
      <c r="F25" s="83"/>
      <c r="G25" s="83"/>
      <c r="H25" s="222"/>
    </row>
    <row r="26" spans="1:16">
      <c r="B26" s="83"/>
      <c r="C26" s="83"/>
      <c r="D26" s="84"/>
      <c r="E26" s="83"/>
      <c r="F26" s="83"/>
      <c r="G26" s="83"/>
      <c r="H26" s="222"/>
      <c r="J26" s="85"/>
      <c r="P26" s="86"/>
    </row>
    <row r="27" spans="1:16">
      <c r="B27" s="105" t="str">
        <f>IF(D27&gt;0,"Data with errors","")</f>
        <v/>
      </c>
      <c r="C27" s="106"/>
      <c r="D27" s="107">
        <f>SUM(D22:D26)</f>
        <v>0</v>
      </c>
      <c r="E27" s="107">
        <f>SUM(E22:E26)</f>
        <v>0</v>
      </c>
      <c r="F27" s="106"/>
      <c r="G27" s="106"/>
      <c r="H27" s="108" t="str">
        <f>IF(COUNTIF(F22:F26,"!")&gt;0,"Data with warnings","")</f>
        <v/>
      </c>
    </row>
    <row r="28" spans="1:16" ht="28" customHeight="1">
      <c r="B28" s="4" t="s">
        <v>102</v>
      </c>
      <c r="C28" s="92"/>
      <c r="D28" s="93"/>
      <c r="E28" s="92"/>
      <c r="F28" s="92"/>
      <c r="G28" s="92"/>
    </row>
    <row r="29" spans="1:16">
      <c r="B29" s="4" t="s">
        <v>103</v>
      </c>
      <c r="C29" s="92"/>
      <c r="D29" s="92"/>
      <c r="E29" s="92"/>
      <c r="F29" s="92"/>
      <c r="G29" s="92"/>
    </row>
    <row r="30" spans="1:16" ht="21" hidden="1" customHeight="1">
      <c r="B30" s="74"/>
      <c r="C30" s="92"/>
      <c r="D30" s="92"/>
      <c r="G30" s="92"/>
      <c r="K30" s="88"/>
    </row>
    <row r="31" spans="1:16" hidden="1">
      <c r="B31" s="74"/>
    </row>
    <row r="32" spans="1:16" ht="21" customHeight="1">
      <c r="B32" s="65" t="s">
        <v>64</v>
      </c>
    </row>
    <row r="33" spans="1:11">
      <c r="B33" s="232" t="str">
        <f>"the following details: your code ("&amp;H3&amp;"), survey ("&amp;H1&amp;") and reporting date ("&amp;IF(ISTEXT(H4),H4,DAY(H4)&amp;"."&amp;MONTH(H4)&amp;"."&amp;YEAR(H4))&amp;")."</f>
        <v>the following details: your code (XXXXXX), survey (PSIB_Basel3) and reporting date (DD.MM.YYYY).</v>
      </c>
      <c r="C33" s="232"/>
      <c r="D33" s="232"/>
      <c r="E33" s="232"/>
      <c r="F33" s="232"/>
      <c r="G33" s="232"/>
      <c r="H33" s="232"/>
    </row>
    <row r="34" spans="1:11" ht="15" customHeight="1">
      <c r="B34" s="89"/>
      <c r="C34" s="94"/>
      <c r="D34" s="94"/>
      <c r="E34" s="94"/>
      <c r="F34" s="94"/>
      <c r="G34" s="94"/>
      <c r="H34" s="94"/>
    </row>
    <row r="35" spans="1:11" ht="21" customHeight="1">
      <c r="B35" s="99" t="s">
        <v>55</v>
      </c>
      <c r="C35" s="95"/>
      <c r="D35" s="95"/>
      <c r="E35" s="95"/>
      <c r="F35" s="96" t="s">
        <v>71</v>
      </c>
      <c r="G35" s="95"/>
      <c r="H35" s="145" t="str">
        <f>HYPERLINK("mailto:forms@snb.ch?subject="&amp;H37&amp;" Ordering forms","forms@snb.ch")</f>
        <v>forms@snb.ch</v>
      </c>
    </row>
    <row r="36" spans="1:11" ht="15" customHeight="1">
      <c r="B36" s="99" t="s">
        <v>197</v>
      </c>
      <c r="C36" s="95"/>
      <c r="D36" s="95"/>
      <c r="E36" s="95"/>
      <c r="F36" s="98" t="s">
        <v>72</v>
      </c>
      <c r="G36" s="95"/>
      <c r="H36" s="97" t="str">
        <f>HYPERLINK("mailto:statistik.erhebungen@snb.ch?subject="&amp;H37&amp;" Question","statistik.erhebungen@snb.ch")</f>
        <v>statistik.erhebungen@snb.ch</v>
      </c>
    </row>
    <row r="37" spans="1:11" ht="15" customHeight="1">
      <c r="B37" s="99" t="s">
        <v>59</v>
      </c>
      <c r="C37" s="95"/>
      <c r="D37" s="95"/>
      <c r="E37" s="95"/>
      <c r="F37" s="98" t="s">
        <v>60</v>
      </c>
      <c r="G37" s="95"/>
      <c r="H37" s="98" t="str">
        <f>H3&amp;" "&amp;""&amp;H1&amp;" "&amp;IF(ISTEXT(H4),H4,DAY(H4)&amp;"."&amp;MONTH(H4)&amp;"."&amp;YEAR(H4))</f>
        <v>XXXXXX PSIB_Basel3 DD.MM.YYYY</v>
      </c>
      <c r="K37" s="92"/>
    </row>
    <row r="38" spans="1:11" ht="15" customHeight="1">
      <c r="B38" s="99" t="s">
        <v>65</v>
      </c>
      <c r="C38" s="95"/>
      <c r="D38" s="95"/>
      <c r="E38" s="95"/>
      <c r="K38" s="92"/>
    </row>
    <row r="39" spans="1:11" ht="15" customHeight="1">
      <c r="B39" s="99" t="s">
        <v>119</v>
      </c>
      <c r="C39" s="95"/>
      <c r="D39" s="95"/>
      <c r="E39" s="95"/>
      <c r="H39" s="156"/>
    </row>
    <row r="40" spans="1:11" ht="23.15" customHeight="1">
      <c r="B40" s="99" t="s">
        <v>56</v>
      </c>
      <c r="C40" s="100"/>
      <c r="D40" s="100"/>
      <c r="E40" s="100"/>
      <c r="F40" s="100"/>
      <c r="G40" s="100"/>
      <c r="H40" s="145" t="s">
        <v>61</v>
      </c>
    </row>
    <row r="41" spans="1:11" ht="15" customHeight="1">
      <c r="B41" s="99" t="s">
        <v>122</v>
      </c>
      <c r="C41" s="100"/>
      <c r="D41" s="100"/>
      <c r="E41" s="100"/>
      <c r="F41" s="98" t="s">
        <v>198</v>
      </c>
      <c r="G41" s="100"/>
      <c r="H41" s="145" t="s">
        <v>199</v>
      </c>
    </row>
    <row r="42" spans="1:11" ht="15" customHeight="1">
      <c r="B42" s="99" t="s">
        <v>62</v>
      </c>
      <c r="C42" s="100"/>
      <c r="D42" s="100"/>
      <c r="E42" s="100"/>
      <c r="F42" s="100"/>
      <c r="G42" s="100"/>
      <c r="H42" s="100"/>
    </row>
    <row r="43" spans="1:11" ht="15" customHeight="1">
      <c r="B43" s="99" t="s">
        <v>63</v>
      </c>
      <c r="C43" s="100"/>
      <c r="D43" s="100"/>
      <c r="E43" s="100"/>
      <c r="F43" s="100"/>
      <c r="G43" s="100"/>
      <c r="H43" s="100"/>
    </row>
    <row r="44" spans="1:11" ht="13" customHeight="1">
      <c r="B44" s="87"/>
    </row>
    <row r="45" spans="1:11" hidden="1">
      <c r="A45" s="77"/>
      <c r="B45" s="230" t="s">
        <v>116</v>
      </c>
      <c r="C45" s="230"/>
      <c r="D45" s="230"/>
      <c r="E45" s="230"/>
      <c r="F45" s="230"/>
      <c r="G45" s="230"/>
      <c r="H45" s="230"/>
    </row>
    <row r="46" spans="1:11" ht="45" hidden="1" customHeight="1">
      <c r="A46" s="77"/>
      <c r="B46" s="184" t="s">
        <v>117</v>
      </c>
      <c r="C46" s="185"/>
      <c r="D46" s="186"/>
      <c r="E46" s="184" t="s">
        <v>118</v>
      </c>
      <c r="F46" s="231"/>
      <c r="G46" s="231"/>
      <c r="H46" s="186"/>
    </row>
    <row r="47" spans="1:11" ht="6" hidden="1" customHeight="1">
      <c r="A47" s="77"/>
      <c r="B47" s="186"/>
      <c r="C47" s="187"/>
      <c r="D47" s="186"/>
      <c r="E47" s="186"/>
      <c r="F47" s="187"/>
      <c r="G47" s="187"/>
      <c r="H47" s="186"/>
    </row>
    <row r="48" spans="1:11" hidden="1"/>
  </sheetData>
  <sheetProtection sheet="1" objects="1" scenarios="1"/>
  <mergeCells count="12">
    <mergeCell ref="D16:G16"/>
    <mergeCell ref="B45:H45"/>
    <mergeCell ref="F46:G46"/>
    <mergeCell ref="B33:H33"/>
    <mergeCell ref="D17:G17"/>
    <mergeCell ref="D18:G18"/>
    <mergeCell ref="D15:G15"/>
    <mergeCell ref="B6:H6"/>
    <mergeCell ref="D11:G11"/>
    <mergeCell ref="D12:G12"/>
    <mergeCell ref="D13:G13"/>
    <mergeCell ref="D14:G14"/>
  </mergeCells>
  <conditionalFormatting sqref="B20:D20">
    <cfRule type="expression" dxfId="6" priority="9" stopIfTrue="1">
      <formula>$D27&gt;0</formula>
    </cfRule>
  </conditionalFormatting>
  <conditionalFormatting sqref="D27">
    <cfRule type="cellIs" dxfId="5" priority="7" stopIfTrue="1" operator="greaterThan">
      <formula>0</formula>
    </cfRule>
  </conditionalFormatting>
  <conditionalFormatting sqref="F20 H20">
    <cfRule type="expression" dxfId="4" priority="5" stopIfTrue="1">
      <formula>$D27&gt;0</formula>
    </cfRule>
  </conditionalFormatting>
  <conditionalFormatting sqref="E27">
    <cfRule type="cellIs" dxfId="3" priority="4" stopIfTrue="1" operator="greaterThan">
      <formula>0</formula>
    </cfRule>
  </conditionalFormatting>
  <conditionalFormatting sqref="E20">
    <cfRule type="expression" dxfId="2" priority="3" stopIfTrue="1">
      <formula>$D27&gt;0</formula>
    </cfRule>
  </conditionalFormatting>
  <conditionalFormatting sqref="G20">
    <cfRule type="expression" dxfId="1" priority="2" stopIfTrue="1">
      <formula>$D27&gt;0</formula>
    </cfRule>
  </conditionalFormatting>
  <conditionalFormatting sqref="F22:F26">
    <cfRule type="cellIs" dxfId="0" priority="1" operator="equal">
      <formula>"!"</formula>
    </cfRule>
  </conditionalFormatting>
  <dataValidations disablePrompts="1" count="1">
    <dataValidation type="list" allowBlank="1" showInputMessage="1" showErrorMessage="1" sqref="H5" xr:uid="{00000000-0002-0000-0000-000000000000}">
      <formula1>"Correction,Test"</formula1>
    </dataValidation>
  </dataValidations>
  <hyperlinks>
    <hyperlink ref="H40" r:id="rId1" xr:uid="{00000000-0004-0000-0000-000000000000}"/>
    <hyperlink ref="H41" r:id="rId2" xr:uid="{00000000-0004-0000-0000-000001000000}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171450</xdr:rowOff>
                  </from>
                  <to>
                    <xdr:col>6</xdr:col>
                    <xdr:colOff>819150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U105"/>
  <sheetViews>
    <sheetView showGridLines="0" showRowColHeaders="0" showZero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4" sqref="D14"/>
    </sheetView>
  </sheetViews>
  <sheetFormatPr baseColWidth="10" defaultColWidth="11.453125" defaultRowHeight="12.5"/>
  <cols>
    <col min="1" max="1" width="11.7265625" style="4" customWidth="1"/>
    <col min="2" max="2" width="37.26953125" style="4" customWidth="1"/>
    <col min="3" max="3" width="4.7265625" style="4" customWidth="1"/>
    <col min="4" max="20" width="17.7265625" style="4" customWidth="1"/>
    <col min="21" max="21" width="4.7265625" style="4" customWidth="1"/>
    <col min="22" max="16384" width="11.453125" style="4"/>
  </cols>
  <sheetData>
    <row r="1" spans="1:21" ht="20.25" customHeight="1">
      <c r="A1" s="49"/>
      <c r="B1" s="6"/>
      <c r="C1" s="6"/>
      <c r="D1" s="6"/>
      <c r="E1" s="188" t="s">
        <v>124</v>
      </c>
      <c r="F1" s="6"/>
      <c r="G1" s="6"/>
      <c r="H1" s="6"/>
      <c r="I1" s="6"/>
      <c r="J1" s="6"/>
      <c r="S1" s="189" t="s">
        <v>1</v>
      </c>
      <c r="T1" s="190" t="s">
        <v>123</v>
      </c>
      <c r="U1" s="6"/>
    </row>
    <row r="2" spans="1:21" ht="20.25" customHeight="1">
      <c r="A2" s="6"/>
      <c r="B2" s="191"/>
      <c r="C2" s="6"/>
      <c r="D2" s="6"/>
      <c r="E2" s="111" t="s">
        <v>54</v>
      </c>
      <c r="G2" s="192"/>
      <c r="H2" s="191"/>
      <c r="I2" s="191"/>
      <c r="S2" s="189" t="s">
        <v>121</v>
      </c>
      <c r="T2" s="193" t="str">
        <f>'Delivery note'!H3</f>
        <v>XXXXXX</v>
      </c>
      <c r="U2" s="6"/>
    </row>
    <row r="3" spans="1:21" ht="20.25" customHeight="1">
      <c r="A3" s="6"/>
      <c r="B3" s="191"/>
      <c r="C3" s="6"/>
      <c r="D3" s="6"/>
      <c r="E3" s="4" t="s">
        <v>3</v>
      </c>
      <c r="G3" s="192"/>
      <c r="H3" s="191"/>
      <c r="I3" s="191"/>
      <c r="L3" s="74"/>
      <c r="S3" s="189" t="s">
        <v>93</v>
      </c>
      <c r="T3" s="194" t="str">
        <f>'Delivery note'!H4</f>
        <v>DD.MM.YYYY</v>
      </c>
      <c r="U3" s="6"/>
    </row>
    <row r="4" spans="1:21" ht="20.149999999999999" customHeight="1">
      <c r="A4" s="6"/>
      <c r="B4" s="191"/>
      <c r="C4" s="6"/>
      <c r="D4" s="6"/>
      <c r="G4" s="192"/>
      <c r="H4" s="191"/>
      <c r="I4" s="191"/>
      <c r="L4" s="74"/>
      <c r="U4" s="6"/>
    </row>
    <row r="5" spans="1:21" ht="20.149999999999999" customHeight="1">
      <c r="A5" s="6"/>
      <c r="B5" s="191"/>
      <c r="C5" s="6"/>
      <c r="D5" s="6"/>
      <c r="E5" s="195"/>
      <c r="F5" s="195"/>
      <c r="G5" s="195"/>
      <c r="H5" s="191"/>
      <c r="I5" s="191"/>
      <c r="L5" s="191"/>
      <c r="U5" s="6"/>
    </row>
    <row r="6" spans="1:21" ht="4.5" customHeight="1">
      <c r="A6" s="6"/>
      <c r="B6" s="191"/>
      <c r="C6" s="6"/>
      <c r="D6" s="6"/>
      <c r="E6" s="191"/>
      <c r="F6" s="191"/>
      <c r="G6" s="191"/>
      <c r="H6" s="191"/>
      <c r="I6" s="191"/>
      <c r="J6" s="191"/>
      <c r="K6" s="191"/>
      <c r="L6" s="191"/>
      <c r="U6" s="6"/>
    </row>
    <row r="7" spans="1:21" ht="20.149999999999999" customHeight="1">
      <c r="A7" s="9"/>
      <c r="B7" s="191"/>
      <c r="C7" s="9"/>
      <c r="D7" s="6"/>
      <c r="E7" s="196"/>
      <c r="F7" s="196"/>
      <c r="G7" s="196"/>
      <c r="H7" s="191"/>
      <c r="I7" s="191"/>
      <c r="J7" s="191"/>
      <c r="K7" s="191"/>
      <c r="L7" s="191"/>
      <c r="M7" s="6"/>
      <c r="U7" s="9"/>
    </row>
    <row r="8" spans="1:21" ht="33.75" customHeight="1">
      <c r="A8" s="197"/>
      <c r="B8" s="198"/>
      <c r="C8" s="52"/>
      <c r="D8" s="233" t="s">
        <v>125</v>
      </c>
      <c r="E8" s="233"/>
      <c r="F8" s="233"/>
      <c r="G8" s="233"/>
      <c r="H8" s="233"/>
      <c r="I8" s="233" t="s">
        <v>126</v>
      </c>
      <c r="J8" s="233"/>
      <c r="K8" s="233"/>
      <c r="L8" s="233"/>
      <c r="M8" s="233" t="s">
        <v>127</v>
      </c>
      <c r="N8" s="233"/>
      <c r="O8" s="233"/>
      <c r="P8" s="233"/>
      <c r="Q8" s="234" t="s">
        <v>128</v>
      </c>
      <c r="R8" s="234"/>
      <c r="S8" s="234"/>
      <c r="T8" s="234"/>
      <c r="U8" s="67"/>
    </row>
    <row r="9" spans="1:21" ht="39.75" customHeight="1">
      <c r="A9" s="199"/>
      <c r="B9" s="188"/>
      <c r="C9" s="59"/>
      <c r="D9" s="200" t="s">
        <v>129</v>
      </c>
      <c r="E9" s="200" t="s">
        <v>130</v>
      </c>
      <c r="F9" s="200" t="s">
        <v>131</v>
      </c>
      <c r="G9" s="200" t="s">
        <v>132</v>
      </c>
      <c r="H9" s="201" t="s">
        <v>133</v>
      </c>
      <c r="I9" s="201" t="s">
        <v>134</v>
      </c>
      <c r="J9" s="201" t="s">
        <v>135</v>
      </c>
      <c r="K9" s="201" t="s">
        <v>136</v>
      </c>
      <c r="L9" s="201" t="s">
        <v>133</v>
      </c>
      <c r="M9" s="201" t="s">
        <v>134</v>
      </c>
      <c r="N9" s="201" t="s">
        <v>135</v>
      </c>
      <c r="O9" s="201" t="s">
        <v>136</v>
      </c>
      <c r="P9" s="201" t="s">
        <v>133</v>
      </c>
      <c r="Q9" s="201" t="s">
        <v>134</v>
      </c>
      <c r="R9" s="201" t="s">
        <v>135</v>
      </c>
      <c r="S9" s="201" t="s">
        <v>136</v>
      </c>
      <c r="T9" s="201" t="s">
        <v>133</v>
      </c>
      <c r="U9" s="68"/>
    </row>
    <row r="10" spans="1:21" ht="20.149999999999999" customHeight="1">
      <c r="A10" s="199"/>
      <c r="B10" s="202"/>
      <c r="C10" s="68"/>
      <c r="D10" s="112" t="s">
        <v>31</v>
      </c>
      <c r="E10" s="112" t="s">
        <v>32</v>
      </c>
      <c r="F10" s="112" t="s">
        <v>42</v>
      </c>
      <c r="G10" s="112" t="s">
        <v>43</v>
      </c>
      <c r="H10" s="112" t="s">
        <v>44</v>
      </c>
      <c r="I10" s="112" t="s">
        <v>45</v>
      </c>
      <c r="J10" s="112" t="s">
        <v>46</v>
      </c>
      <c r="K10" s="112" t="s">
        <v>137</v>
      </c>
      <c r="L10" s="112" t="s">
        <v>138</v>
      </c>
      <c r="M10" s="112" t="s">
        <v>139</v>
      </c>
      <c r="N10" s="112" t="s">
        <v>140</v>
      </c>
      <c r="O10" s="112" t="s">
        <v>141</v>
      </c>
      <c r="P10" s="112" t="s">
        <v>142</v>
      </c>
      <c r="Q10" s="112" t="s">
        <v>143</v>
      </c>
      <c r="R10" s="112" t="s">
        <v>144</v>
      </c>
      <c r="S10" s="112" t="s">
        <v>145</v>
      </c>
      <c r="T10" s="112" t="s">
        <v>146</v>
      </c>
      <c r="U10" s="66"/>
    </row>
    <row r="11" spans="1:21" ht="40" customHeight="1" thickBot="1">
      <c r="A11" s="203" t="s">
        <v>147</v>
      </c>
      <c r="B11" s="204" t="s">
        <v>148</v>
      </c>
      <c r="C11" s="101">
        <v>1</v>
      </c>
      <c r="D11" s="25">
        <f>SUM(D12,D21)</f>
        <v>0</v>
      </c>
      <c r="E11" s="25">
        <f t="shared" ref="E11:T11" si="0">SUM(E12,E21)</f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 t="shared" si="0"/>
        <v>0</v>
      </c>
      <c r="U11" s="101">
        <v>1</v>
      </c>
    </row>
    <row r="12" spans="1:21" s="74" customFormat="1" ht="30" customHeight="1" thickTop="1" thickBot="1">
      <c r="A12" s="205">
        <v>1.1000000000000001</v>
      </c>
      <c r="B12" s="206" t="s">
        <v>149</v>
      </c>
      <c r="C12" s="101">
        <v>2</v>
      </c>
      <c r="D12" s="25">
        <f>SUM(D13,D18)</f>
        <v>0</v>
      </c>
      <c r="E12" s="25">
        <f t="shared" ref="E12:T12" si="1">SUM(E13,E18)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0</v>
      </c>
      <c r="T12" s="25">
        <f t="shared" si="1"/>
        <v>0</v>
      </c>
      <c r="U12" s="101">
        <v>2</v>
      </c>
    </row>
    <row r="13" spans="1:21" s="74" customFormat="1" ht="20.149999999999999" customHeight="1" thickTop="1" thickBot="1">
      <c r="A13" s="205" t="s">
        <v>150</v>
      </c>
      <c r="B13" s="207" t="s">
        <v>53</v>
      </c>
      <c r="C13" s="101">
        <v>3</v>
      </c>
      <c r="D13" s="25">
        <f>SUM(D14,D16)</f>
        <v>0</v>
      </c>
      <c r="E13" s="25">
        <f t="shared" ref="E13:T13" si="2">SUM(E14,E16)</f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101">
        <v>3</v>
      </c>
    </row>
    <row r="14" spans="1:21" s="74" customFormat="1" ht="20.149999999999999" customHeight="1" thickTop="1">
      <c r="A14" s="205" t="s">
        <v>151</v>
      </c>
      <c r="B14" s="208" t="s">
        <v>152</v>
      </c>
      <c r="C14" s="101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01">
        <v>4</v>
      </c>
    </row>
    <row r="15" spans="1:21" s="74" customFormat="1" ht="20.149999999999999" customHeight="1">
      <c r="A15" s="205" t="s">
        <v>153</v>
      </c>
      <c r="B15" s="209" t="s">
        <v>154</v>
      </c>
      <c r="C15" s="101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01">
        <v>5</v>
      </c>
    </row>
    <row r="16" spans="1:21" s="74" customFormat="1" ht="20.149999999999999" customHeight="1">
      <c r="A16" s="205" t="s">
        <v>155</v>
      </c>
      <c r="B16" s="208" t="s">
        <v>156</v>
      </c>
      <c r="C16" s="101">
        <v>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01">
        <v>6</v>
      </c>
    </row>
    <row r="17" spans="1:21" s="74" customFormat="1" ht="20.149999999999999" customHeight="1">
      <c r="A17" s="205" t="s">
        <v>157</v>
      </c>
      <c r="B17" s="209" t="s">
        <v>154</v>
      </c>
      <c r="C17" s="101">
        <v>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01">
        <v>7</v>
      </c>
    </row>
    <row r="18" spans="1:21" s="74" customFormat="1" ht="20.149999999999999" customHeight="1" thickBot="1">
      <c r="A18" s="205" t="s">
        <v>158</v>
      </c>
      <c r="B18" s="207" t="s">
        <v>159</v>
      </c>
      <c r="C18" s="101">
        <v>8</v>
      </c>
      <c r="D18" s="25">
        <f>SUM(D19:D20)</f>
        <v>0</v>
      </c>
      <c r="E18" s="25">
        <f t="shared" ref="E18:T18" si="3">SUM(E19:E20)</f>
        <v>0</v>
      </c>
      <c r="F18" s="25">
        <f t="shared" si="3"/>
        <v>0</v>
      </c>
      <c r="G18" s="25">
        <f t="shared" si="3"/>
        <v>0</v>
      </c>
      <c r="H18" s="25">
        <f t="shared" si="3"/>
        <v>0</v>
      </c>
      <c r="I18" s="25">
        <f t="shared" si="3"/>
        <v>0</v>
      </c>
      <c r="J18" s="25">
        <f t="shared" si="3"/>
        <v>0</v>
      </c>
      <c r="K18" s="25">
        <f t="shared" si="3"/>
        <v>0</v>
      </c>
      <c r="L18" s="25">
        <f t="shared" si="3"/>
        <v>0</v>
      </c>
      <c r="M18" s="25">
        <f t="shared" si="3"/>
        <v>0</v>
      </c>
      <c r="N18" s="25">
        <f t="shared" si="3"/>
        <v>0</v>
      </c>
      <c r="O18" s="25">
        <f t="shared" si="3"/>
        <v>0</v>
      </c>
      <c r="P18" s="25">
        <f t="shared" si="3"/>
        <v>0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101">
        <v>8</v>
      </c>
    </row>
    <row r="19" spans="1:21" s="74" customFormat="1" ht="20.149999999999999" customHeight="1" thickTop="1">
      <c r="A19" s="205" t="s">
        <v>160</v>
      </c>
      <c r="B19" s="210" t="s">
        <v>161</v>
      </c>
      <c r="C19" s="101">
        <v>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01">
        <v>9</v>
      </c>
    </row>
    <row r="20" spans="1:21" s="74" customFormat="1" ht="20.149999999999999" customHeight="1">
      <c r="A20" s="205" t="s">
        <v>162</v>
      </c>
      <c r="B20" s="210" t="s">
        <v>163</v>
      </c>
      <c r="C20" s="101">
        <v>10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01">
        <v>10</v>
      </c>
    </row>
    <row r="21" spans="1:21" s="74" customFormat="1" ht="30" customHeight="1" thickBot="1">
      <c r="A21" s="205" t="s">
        <v>81</v>
      </c>
      <c r="B21" s="206" t="s">
        <v>164</v>
      </c>
      <c r="C21" s="101">
        <v>11</v>
      </c>
      <c r="D21" s="25">
        <f>SUM(D22,D25)</f>
        <v>0</v>
      </c>
      <c r="E21" s="25">
        <f t="shared" ref="E21:T21" si="4">SUM(E22,E25)</f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25">
        <f t="shared" si="4"/>
        <v>0</v>
      </c>
      <c r="T21" s="25">
        <f t="shared" si="4"/>
        <v>0</v>
      </c>
      <c r="U21" s="101">
        <v>11</v>
      </c>
    </row>
    <row r="22" spans="1:21" s="74" customFormat="1" ht="20.149999999999999" customHeight="1" thickTop="1" thickBot="1">
      <c r="A22" s="205" t="s">
        <v>165</v>
      </c>
      <c r="B22" s="207" t="s">
        <v>53</v>
      </c>
      <c r="C22" s="101">
        <v>12</v>
      </c>
      <c r="D22" s="25">
        <f>SUM(D23:D24)</f>
        <v>0</v>
      </c>
      <c r="E22" s="25">
        <f t="shared" ref="E22:T22" si="5">SUM(E23:E24)</f>
        <v>0</v>
      </c>
      <c r="F22" s="25">
        <f t="shared" si="5"/>
        <v>0</v>
      </c>
      <c r="G22" s="25">
        <f t="shared" si="5"/>
        <v>0</v>
      </c>
      <c r="H22" s="25">
        <f t="shared" si="5"/>
        <v>0</v>
      </c>
      <c r="I22" s="25">
        <f t="shared" si="5"/>
        <v>0</v>
      </c>
      <c r="J22" s="25">
        <f t="shared" si="5"/>
        <v>0</v>
      </c>
      <c r="K22" s="25">
        <f t="shared" si="5"/>
        <v>0</v>
      </c>
      <c r="L22" s="25">
        <f t="shared" si="5"/>
        <v>0</v>
      </c>
      <c r="M22" s="25">
        <f t="shared" si="5"/>
        <v>0</v>
      </c>
      <c r="N22" s="25">
        <f t="shared" si="5"/>
        <v>0</v>
      </c>
      <c r="O22" s="25">
        <f t="shared" si="5"/>
        <v>0</v>
      </c>
      <c r="P22" s="25">
        <f t="shared" si="5"/>
        <v>0</v>
      </c>
      <c r="Q22" s="25">
        <f t="shared" si="5"/>
        <v>0</v>
      </c>
      <c r="R22" s="25">
        <f t="shared" si="5"/>
        <v>0</v>
      </c>
      <c r="S22" s="25">
        <f t="shared" si="5"/>
        <v>0</v>
      </c>
      <c r="T22" s="25">
        <f t="shared" si="5"/>
        <v>0</v>
      </c>
      <c r="U22" s="101">
        <v>12</v>
      </c>
    </row>
    <row r="23" spans="1:21" s="74" customFormat="1" ht="20.149999999999999" customHeight="1" thickTop="1">
      <c r="A23" s="205" t="s">
        <v>166</v>
      </c>
      <c r="B23" s="208" t="s">
        <v>152</v>
      </c>
      <c r="C23" s="101">
        <v>13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1">
        <v>13</v>
      </c>
    </row>
    <row r="24" spans="1:21" s="74" customFormat="1" ht="20.149999999999999" customHeight="1">
      <c r="A24" s="205" t="s">
        <v>167</v>
      </c>
      <c r="B24" s="208" t="s">
        <v>156</v>
      </c>
      <c r="C24" s="101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01">
        <v>14</v>
      </c>
    </row>
    <row r="25" spans="1:21" s="74" customFormat="1" ht="20.149999999999999" customHeight="1" thickBot="1">
      <c r="A25" s="205" t="s">
        <v>168</v>
      </c>
      <c r="B25" s="207" t="s">
        <v>159</v>
      </c>
      <c r="C25" s="101">
        <v>15</v>
      </c>
      <c r="D25" s="25">
        <f>SUM(D26:D27)</f>
        <v>0</v>
      </c>
      <c r="E25" s="25">
        <f t="shared" ref="E25:T25" si="6">SUM(E26:E27)</f>
        <v>0</v>
      </c>
      <c r="F25" s="25">
        <f t="shared" si="6"/>
        <v>0</v>
      </c>
      <c r="G25" s="25">
        <f t="shared" si="6"/>
        <v>0</v>
      </c>
      <c r="H25" s="25">
        <f t="shared" si="6"/>
        <v>0</v>
      </c>
      <c r="I25" s="25">
        <f t="shared" si="6"/>
        <v>0</v>
      </c>
      <c r="J25" s="25">
        <f t="shared" si="6"/>
        <v>0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 t="shared" si="6"/>
        <v>0</v>
      </c>
      <c r="P25" s="25">
        <f t="shared" si="6"/>
        <v>0</v>
      </c>
      <c r="Q25" s="25">
        <f t="shared" si="6"/>
        <v>0</v>
      </c>
      <c r="R25" s="25">
        <f t="shared" si="6"/>
        <v>0</v>
      </c>
      <c r="S25" s="25">
        <f t="shared" si="6"/>
        <v>0</v>
      </c>
      <c r="T25" s="25">
        <f t="shared" si="6"/>
        <v>0</v>
      </c>
      <c r="U25" s="101">
        <v>15</v>
      </c>
    </row>
    <row r="26" spans="1:21" s="74" customFormat="1" ht="20.149999999999999" customHeight="1" thickTop="1">
      <c r="A26" s="205" t="s">
        <v>169</v>
      </c>
      <c r="B26" s="210" t="s">
        <v>161</v>
      </c>
      <c r="C26" s="101">
        <v>16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01">
        <v>16</v>
      </c>
    </row>
    <row r="27" spans="1:21" s="74" customFormat="1" ht="20.149999999999999" customHeight="1">
      <c r="A27" s="205" t="s">
        <v>170</v>
      </c>
      <c r="B27" s="210" t="s">
        <v>163</v>
      </c>
      <c r="C27" s="101">
        <v>17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01">
        <v>17</v>
      </c>
    </row>
    <row r="28" spans="1:21" s="74" customFormat="1" ht="40" customHeight="1" thickBot="1">
      <c r="A28" s="211" t="s">
        <v>171</v>
      </c>
      <c r="B28" s="212" t="s">
        <v>172</v>
      </c>
      <c r="C28" s="101">
        <v>18</v>
      </c>
      <c r="D28" s="25">
        <f>SUM(D29,D38)</f>
        <v>0</v>
      </c>
      <c r="E28" s="25">
        <f t="shared" ref="E28:T28" si="7">SUM(E29,E38)</f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25">
        <f t="shared" si="7"/>
        <v>0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25">
        <f t="shared" si="7"/>
        <v>0</v>
      </c>
      <c r="S28" s="25">
        <f t="shared" si="7"/>
        <v>0</v>
      </c>
      <c r="T28" s="25">
        <f t="shared" si="7"/>
        <v>0</v>
      </c>
      <c r="U28" s="101">
        <v>18</v>
      </c>
    </row>
    <row r="29" spans="1:21" s="74" customFormat="1" ht="30" customHeight="1" thickTop="1" thickBot="1">
      <c r="A29" s="205" t="s">
        <v>173</v>
      </c>
      <c r="B29" s="206" t="s">
        <v>149</v>
      </c>
      <c r="C29" s="101">
        <v>19</v>
      </c>
      <c r="D29" s="25">
        <f>SUM(D30,D35)</f>
        <v>0</v>
      </c>
      <c r="E29" s="25">
        <f t="shared" ref="E29:T29" si="8">SUM(E30,E35)</f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5">
        <f t="shared" si="8"/>
        <v>0</v>
      </c>
      <c r="Q29" s="25">
        <f t="shared" si="8"/>
        <v>0</v>
      </c>
      <c r="R29" s="25">
        <f t="shared" si="8"/>
        <v>0</v>
      </c>
      <c r="S29" s="25">
        <f t="shared" si="8"/>
        <v>0</v>
      </c>
      <c r="T29" s="25">
        <f t="shared" si="8"/>
        <v>0</v>
      </c>
      <c r="U29" s="101">
        <v>19</v>
      </c>
    </row>
    <row r="30" spans="1:21" s="74" customFormat="1" ht="20.149999999999999" customHeight="1" thickTop="1" thickBot="1">
      <c r="A30" s="205" t="s">
        <v>174</v>
      </c>
      <c r="B30" s="207" t="s">
        <v>53</v>
      </c>
      <c r="C30" s="101">
        <v>20</v>
      </c>
      <c r="D30" s="25">
        <f>SUM(D31,D33)</f>
        <v>0</v>
      </c>
      <c r="E30" s="25">
        <f t="shared" ref="E30:T30" si="9">SUM(E31,E33)</f>
        <v>0</v>
      </c>
      <c r="F30" s="25">
        <f t="shared" si="9"/>
        <v>0</v>
      </c>
      <c r="G30" s="25">
        <f t="shared" si="9"/>
        <v>0</v>
      </c>
      <c r="H30" s="25">
        <f t="shared" si="9"/>
        <v>0</v>
      </c>
      <c r="I30" s="25">
        <f t="shared" si="9"/>
        <v>0</v>
      </c>
      <c r="J30" s="25">
        <f t="shared" si="9"/>
        <v>0</v>
      </c>
      <c r="K30" s="25">
        <f t="shared" si="9"/>
        <v>0</v>
      </c>
      <c r="L30" s="25">
        <f t="shared" si="9"/>
        <v>0</v>
      </c>
      <c r="M30" s="25">
        <f t="shared" si="9"/>
        <v>0</v>
      </c>
      <c r="N30" s="25">
        <f t="shared" si="9"/>
        <v>0</v>
      </c>
      <c r="O30" s="25">
        <f t="shared" si="9"/>
        <v>0</v>
      </c>
      <c r="P30" s="25">
        <f t="shared" si="9"/>
        <v>0</v>
      </c>
      <c r="Q30" s="25">
        <f t="shared" si="9"/>
        <v>0</v>
      </c>
      <c r="R30" s="25">
        <f t="shared" si="9"/>
        <v>0</v>
      </c>
      <c r="S30" s="25">
        <f t="shared" si="9"/>
        <v>0</v>
      </c>
      <c r="T30" s="25">
        <f t="shared" si="9"/>
        <v>0</v>
      </c>
      <c r="U30" s="101">
        <v>20</v>
      </c>
    </row>
    <row r="31" spans="1:21" s="74" customFormat="1" ht="20.149999999999999" customHeight="1" thickTop="1">
      <c r="A31" s="205" t="s">
        <v>175</v>
      </c>
      <c r="B31" s="208" t="s">
        <v>152</v>
      </c>
      <c r="C31" s="101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01">
        <v>21</v>
      </c>
    </row>
    <row r="32" spans="1:21" s="74" customFormat="1" ht="20.149999999999999" customHeight="1">
      <c r="A32" s="205" t="s">
        <v>176</v>
      </c>
      <c r="B32" s="209" t="s">
        <v>154</v>
      </c>
      <c r="C32" s="101">
        <v>22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01">
        <v>22</v>
      </c>
    </row>
    <row r="33" spans="1:21" s="74" customFormat="1" ht="20.149999999999999" customHeight="1">
      <c r="A33" s="205" t="s">
        <v>177</v>
      </c>
      <c r="B33" s="208" t="s">
        <v>156</v>
      </c>
      <c r="C33" s="101">
        <v>23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01">
        <v>23</v>
      </c>
    </row>
    <row r="34" spans="1:21" s="74" customFormat="1" ht="20.149999999999999" customHeight="1">
      <c r="A34" s="205" t="s">
        <v>178</v>
      </c>
      <c r="B34" s="209" t="s">
        <v>154</v>
      </c>
      <c r="C34" s="101">
        <v>24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01">
        <v>24</v>
      </c>
    </row>
    <row r="35" spans="1:21" s="74" customFormat="1" ht="20.149999999999999" customHeight="1" thickBot="1">
      <c r="A35" s="205" t="s">
        <v>179</v>
      </c>
      <c r="B35" s="207" t="s">
        <v>159</v>
      </c>
      <c r="C35" s="101">
        <v>25</v>
      </c>
      <c r="D35" s="25">
        <f>SUM(D36:D37)</f>
        <v>0</v>
      </c>
      <c r="E35" s="25">
        <f t="shared" ref="E35:T35" si="10">SUM(E36:E37)</f>
        <v>0</v>
      </c>
      <c r="F35" s="25">
        <f t="shared" si="10"/>
        <v>0</v>
      </c>
      <c r="G35" s="25">
        <f t="shared" si="10"/>
        <v>0</v>
      </c>
      <c r="H35" s="25">
        <f t="shared" si="10"/>
        <v>0</v>
      </c>
      <c r="I35" s="25">
        <f t="shared" si="10"/>
        <v>0</v>
      </c>
      <c r="J35" s="25">
        <f t="shared" si="10"/>
        <v>0</v>
      </c>
      <c r="K35" s="25">
        <f t="shared" si="10"/>
        <v>0</v>
      </c>
      <c r="L35" s="25">
        <f t="shared" si="10"/>
        <v>0</v>
      </c>
      <c r="M35" s="25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5">
        <f t="shared" si="10"/>
        <v>0</v>
      </c>
      <c r="R35" s="25">
        <f t="shared" si="10"/>
        <v>0</v>
      </c>
      <c r="S35" s="25">
        <f t="shared" si="10"/>
        <v>0</v>
      </c>
      <c r="T35" s="25">
        <f t="shared" si="10"/>
        <v>0</v>
      </c>
      <c r="U35" s="101">
        <v>25</v>
      </c>
    </row>
    <row r="36" spans="1:21" s="74" customFormat="1" ht="20.149999999999999" customHeight="1" thickTop="1">
      <c r="A36" s="205" t="s">
        <v>180</v>
      </c>
      <c r="B36" s="210" t="s">
        <v>161</v>
      </c>
      <c r="C36" s="101">
        <v>26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01">
        <v>26</v>
      </c>
    </row>
    <row r="37" spans="1:21" s="74" customFormat="1" ht="20.149999999999999" customHeight="1">
      <c r="A37" s="205" t="s">
        <v>181</v>
      </c>
      <c r="B37" s="210" t="s">
        <v>163</v>
      </c>
      <c r="C37" s="101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1">
        <v>27</v>
      </c>
    </row>
    <row r="38" spans="1:21" s="74" customFormat="1" ht="30" customHeight="1" thickBot="1">
      <c r="A38" s="205" t="s">
        <v>182</v>
      </c>
      <c r="B38" s="206" t="s">
        <v>164</v>
      </c>
      <c r="C38" s="101">
        <v>28</v>
      </c>
      <c r="D38" s="25">
        <f>SUM(D39,D42)</f>
        <v>0</v>
      </c>
      <c r="E38" s="25">
        <f t="shared" ref="E38:T38" si="11">SUM(E39,E42)</f>
        <v>0</v>
      </c>
      <c r="F38" s="25">
        <f t="shared" si="11"/>
        <v>0</v>
      </c>
      <c r="G38" s="25">
        <f t="shared" si="11"/>
        <v>0</v>
      </c>
      <c r="H38" s="25">
        <f t="shared" si="11"/>
        <v>0</v>
      </c>
      <c r="I38" s="25">
        <f t="shared" si="11"/>
        <v>0</v>
      </c>
      <c r="J38" s="25">
        <f t="shared" si="11"/>
        <v>0</v>
      </c>
      <c r="K38" s="25">
        <f t="shared" si="11"/>
        <v>0</v>
      </c>
      <c r="L38" s="25">
        <f t="shared" si="11"/>
        <v>0</v>
      </c>
      <c r="M38" s="25">
        <f t="shared" si="11"/>
        <v>0</v>
      </c>
      <c r="N38" s="25">
        <f t="shared" si="11"/>
        <v>0</v>
      </c>
      <c r="O38" s="25">
        <f t="shared" si="11"/>
        <v>0</v>
      </c>
      <c r="P38" s="25">
        <f t="shared" si="11"/>
        <v>0</v>
      </c>
      <c r="Q38" s="25">
        <f t="shared" si="11"/>
        <v>0</v>
      </c>
      <c r="R38" s="25">
        <f t="shared" si="11"/>
        <v>0</v>
      </c>
      <c r="S38" s="25">
        <f t="shared" si="11"/>
        <v>0</v>
      </c>
      <c r="T38" s="25">
        <f t="shared" si="11"/>
        <v>0</v>
      </c>
      <c r="U38" s="101">
        <v>28</v>
      </c>
    </row>
    <row r="39" spans="1:21" s="74" customFormat="1" ht="20.149999999999999" customHeight="1" thickTop="1" thickBot="1">
      <c r="A39" s="205" t="s">
        <v>183</v>
      </c>
      <c r="B39" s="207" t="s">
        <v>53</v>
      </c>
      <c r="C39" s="101">
        <v>29</v>
      </c>
      <c r="D39" s="25">
        <f>SUM(D40:D41)</f>
        <v>0</v>
      </c>
      <c r="E39" s="25">
        <f t="shared" ref="E39:T39" si="12">SUM(E40:E41)</f>
        <v>0</v>
      </c>
      <c r="F39" s="25">
        <f t="shared" si="12"/>
        <v>0</v>
      </c>
      <c r="G39" s="25">
        <f t="shared" si="12"/>
        <v>0</v>
      </c>
      <c r="H39" s="25">
        <f t="shared" si="12"/>
        <v>0</v>
      </c>
      <c r="I39" s="25">
        <f t="shared" si="12"/>
        <v>0</v>
      </c>
      <c r="J39" s="25">
        <f t="shared" si="12"/>
        <v>0</v>
      </c>
      <c r="K39" s="25">
        <f t="shared" si="12"/>
        <v>0</v>
      </c>
      <c r="L39" s="25">
        <f t="shared" si="12"/>
        <v>0</v>
      </c>
      <c r="M39" s="25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5">
        <f t="shared" si="12"/>
        <v>0</v>
      </c>
      <c r="R39" s="25">
        <f t="shared" si="12"/>
        <v>0</v>
      </c>
      <c r="S39" s="25">
        <f t="shared" si="12"/>
        <v>0</v>
      </c>
      <c r="T39" s="25">
        <f t="shared" si="12"/>
        <v>0</v>
      </c>
      <c r="U39" s="101">
        <v>29</v>
      </c>
    </row>
    <row r="40" spans="1:21" s="74" customFormat="1" ht="20.149999999999999" customHeight="1" thickTop="1">
      <c r="A40" s="205" t="s">
        <v>184</v>
      </c>
      <c r="B40" s="208" t="s">
        <v>152</v>
      </c>
      <c r="C40" s="101">
        <v>30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01">
        <v>30</v>
      </c>
    </row>
    <row r="41" spans="1:21" s="74" customFormat="1" ht="20.149999999999999" customHeight="1">
      <c r="A41" s="205" t="s">
        <v>185</v>
      </c>
      <c r="B41" s="208" t="s">
        <v>156</v>
      </c>
      <c r="C41" s="101">
        <v>31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01">
        <v>31</v>
      </c>
    </row>
    <row r="42" spans="1:21" s="74" customFormat="1" ht="20.149999999999999" customHeight="1" thickBot="1">
      <c r="A42" s="205" t="s">
        <v>186</v>
      </c>
      <c r="B42" s="207" t="s">
        <v>159</v>
      </c>
      <c r="C42" s="101">
        <v>32</v>
      </c>
      <c r="D42" s="25">
        <f>SUM(D43:D44)</f>
        <v>0</v>
      </c>
      <c r="E42" s="25">
        <f t="shared" ref="E42:T42" si="13">SUM(E43:E44)</f>
        <v>0</v>
      </c>
      <c r="F42" s="25">
        <f t="shared" si="13"/>
        <v>0</v>
      </c>
      <c r="G42" s="25">
        <f t="shared" si="13"/>
        <v>0</v>
      </c>
      <c r="H42" s="25">
        <f t="shared" si="13"/>
        <v>0</v>
      </c>
      <c r="I42" s="25">
        <f t="shared" si="13"/>
        <v>0</v>
      </c>
      <c r="J42" s="25">
        <f t="shared" si="13"/>
        <v>0</v>
      </c>
      <c r="K42" s="25">
        <f t="shared" si="13"/>
        <v>0</v>
      </c>
      <c r="L42" s="25">
        <f t="shared" si="13"/>
        <v>0</v>
      </c>
      <c r="M42" s="25">
        <f t="shared" si="13"/>
        <v>0</v>
      </c>
      <c r="N42" s="25">
        <f t="shared" si="13"/>
        <v>0</v>
      </c>
      <c r="O42" s="25">
        <f t="shared" si="13"/>
        <v>0</v>
      </c>
      <c r="P42" s="25">
        <f t="shared" si="13"/>
        <v>0</v>
      </c>
      <c r="Q42" s="25">
        <f t="shared" si="13"/>
        <v>0</v>
      </c>
      <c r="R42" s="25">
        <f t="shared" si="13"/>
        <v>0</v>
      </c>
      <c r="S42" s="25">
        <f t="shared" si="13"/>
        <v>0</v>
      </c>
      <c r="T42" s="25">
        <f t="shared" si="13"/>
        <v>0</v>
      </c>
      <c r="U42" s="101">
        <v>32</v>
      </c>
    </row>
    <row r="43" spans="1:21" s="74" customFormat="1" ht="20.149999999999999" customHeight="1" thickTop="1">
      <c r="A43" s="205" t="s">
        <v>187</v>
      </c>
      <c r="B43" s="210" t="s">
        <v>161</v>
      </c>
      <c r="C43" s="101">
        <v>33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01">
        <v>33</v>
      </c>
    </row>
    <row r="44" spans="1:21" ht="20.149999999999999" customHeight="1">
      <c r="A44" s="213" t="s">
        <v>188</v>
      </c>
      <c r="B44" s="210" t="s">
        <v>163</v>
      </c>
      <c r="C44" s="101">
        <v>34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01">
        <v>34</v>
      </c>
    </row>
    <row r="45" spans="1:21" ht="6" customHeight="1">
      <c r="A45" s="214"/>
      <c r="B45" s="215"/>
      <c r="C45" s="9"/>
      <c r="D45" s="56"/>
      <c r="E45" s="56"/>
      <c r="F45" s="56"/>
      <c r="G45" s="56"/>
      <c r="H45" s="56"/>
      <c r="I45" s="56"/>
      <c r="J45" s="56"/>
      <c r="K45" s="56"/>
      <c r="L45" s="56"/>
      <c r="M45" s="9"/>
      <c r="N45" s="9"/>
      <c r="O45" s="9"/>
      <c r="P45" s="9"/>
      <c r="Q45" s="9"/>
      <c r="R45" s="9"/>
      <c r="S45" s="9"/>
      <c r="T45" s="9"/>
      <c r="U45" s="146"/>
    </row>
    <row r="46" spans="1:21" ht="15" customHeight="1">
      <c r="B46" s="23" t="str">
        <f>"Version: "&amp;D64</f>
        <v>Version: 1.00.E0</v>
      </c>
      <c r="N46" s="17"/>
      <c r="U46" s="216" t="s">
        <v>70</v>
      </c>
    </row>
    <row r="47" spans="1:21" ht="15" customHeight="1">
      <c r="M47" s="17"/>
      <c r="N47" s="17"/>
      <c r="U47" s="74"/>
    </row>
    <row r="48" spans="1:21" ht="15" customHeight="1">
      <c r="M48" s="17"/>
      <c r="N48" s="17"/>
      <c r="U48" s="74"/>
    </row>
    <row r="49" spans="1:21" ht="15" customHeight="1">
      <c r="M49" s="17"/>
      <c r="N49" s="17"/>
      <c r="U49" s="74"/>
    </row>
    <row r="50" spans="1:21" ht="15" customHeight="1">
      <c r="B50" s="223" t="s">
        <v>192</v>
      </c>
      <c r="M50" s="17"/>
      <c r="N50" s="17"/>
      <c r="U50" s="74"/>
    </row>
    <row r="51" spans="1:21" s="74" customFormat="1" ht="12.75" customHeight="1">
      <c r="A51" s="205"/>
      <c r="B51" s="225" t="s">
        <v>193</v>
      </c>
      <c r="C51" s="224"/>
      <c r="D51" s="102" t="str">
        <f>IF(D14-D15&lt;-0.5,"WARNING","")</f>
        <v/>
      </c>
      <c r="E51" s="102" t="str">
        <f t="shared" ref="E51:T51" si="14">IF(E14-E15&lt;-0.5,"WARNING","")</f>
        <v/>
      </c>
      <c r="F51" s="102" t="str">
        <f t="shared" si="14"/>
        <v/>
      </c>
      <c r="G51" s="102" t="str">
        <f t="shared" si="14"/>
        <v/>
      </c>
      <c r="H51" s="102" t="str">
        <f t="shared" si="14"/>
        <v/>
      </c>
      <c r="I51" s="102" t="str">
        <f t="shared" si="14"/>
        <v/>
      </c>
      <c r="J51" s="102" t="str">
        <f t="shared" si="14"/>
        <v/>
      </c>
      <c r="K51" s="102" t="str">
        <f t="shared" si="14"/>
        <v/>
      </c>
      <c r="L51" s="102" t="str">
        <f t="shared" si="14"/>
        <v/>
      </c>
      <c r="M51" s="102" t="str">
        <f t="shared" si="14"/>
        <v/>
      </c>
      <c r="N51" s="102" t="str">
        <f t="shared" si="14"/>
        <v/>
      </c>
      <c r="O51" s="102" t="str">
        <f t="shared" si="14"/>
        <v/>
      </c>
      <c r="P51" s="102" t="str">
        <f t="shared" si="14"/>
        <v/>
      </c>
      <c r="Q51" s="102" t="str">
        <f t="shared" si="14"/>
        <v/>
      </c>
      <c r="R51" s="102" t="str">
        <f t="shared" si="14"/>
        <v/>
      </c>
      <c r="S51" s="102" t="str">
        <f t="shared" si="14"/>
        <v/>
      </c>
      <c r="T51" s="102" t="str">
        <f t="shared" si="14"/>
        <v/>
      </c>
    </row>
    <row r="52" spans="1:21" s="74" customFormat="1" ht="12.75" customHeight="1">
      <c r="A52" s="205"/>
      <c r="B52" s="225" t="s">
        <v>194</v>
      </c>
      <c r="C52" s="224"/>
      <c r="D52" s="102" t="str">
        <f t="shared" ref="D52:T52" si="15">IF(D16-D17&lt;-0.5,"WARNING","")</f>
        <v/>
      </c>
      <c r="E52" s="102" t="str">
        <f t="shared" si="15"/>
        <v/>
      </c>
      <c r="F52" s="102" t="str">
        <f t="shared" si="15"/>
        <v/>
      </c>
      <c r="G52" s="102" t="str">
        <f t="shared" si="15"/>
        <v/>
      </c>
      <c r="H52" s="102" t="str">
        <f t="shared" si="15"/>
        <v/>
      </c>
      <c r="I52" s="102" t="str">
        <f t="shared" si="15"/>
        <v/>
      </c>
      <c r="J52" s="102" t="str">
        <f t="shared" si="15"/>
        <v/>
      </c>
      <c r="K52" s="102" t="str">
        <f t="shared" si="15"/>
        <v/>
      </c>
      <c r="L52" s="102" t="str">
        <f t="shared" si="15"/>
        <v/>
      </c>
      <c r="M52" s="102" t="str">
        <f t="shared" si="15"/>
        <v/>
      </c>
      <c r="N52" s="102" t="str">
        <f t="shared" si="15"/>
        <v/>
      </c>
      <c r="O52" s="102" t="str">
        <f t="shared" si="15"/>
        <v/>
      </c>
      <c r="P52" s="102" t="str">
        <f t="shared" si="15"/>
        <v/>
      </c>
      <c r="Q52" s="102" t="str">
        <f t="shared" si="15"/>
        <v/>
      </c>
      <c r="R52" s="102" t="str">
        <f t="shared" si="15"/>
        <v/>
      </c>
      <c r="S52" s="102" t="str">
        <f t="shared" si="15"/>
        <v/>
      </c>
      <c r="T52" s="102" t="str">
        <f t="shared" si="15"/>
        <v/>
      </c>
    </row>
    <row r="53" spans="1:21" ht="12.75" customHeight="1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ht="12.75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 s="74" customFormat="1" ht="12.75" customHeight="1">
      <c r="A55" s="205"/>
      <c r="B55" s="225" t="s">
        <v>195</v>
      </c>
      <c r="C55" s="224"/>
      <c r="D55" s="102" t="str">
        <f>IF(D31-D32&lt;-0.5,"WARNING","")</f>
        <v/>
      </c>
      <c r="E55" s="102" t="str">
        <f t="shared" ref="E55:T55" si="16">IF(E31-E32&lt;-0.5,"WARNING","")</f>
        <v/>
      </c>
      <c r="F55" s="102" t="str">
        <f t="shared" si="16"/>
        <v/>
      </c>
      <c r="G55" s="102" t="str">
        <f t="shared" si="16"/>
        <v/>
      </c>
      <c r="H55" s="102" t="str">
        <f t="shared" si="16"/>
        <v/>
      </c>
      <c r="I55" s="102" t="str">
        <f t="shared" si="16"/>
        <v/>
      </c>
      <c r="J55" s="102" t="str">
        <f t="shared" si="16"/>
        <v/>
      </c>
      <c r="K55" s="102" t="str">
        <f t="shared" si="16"/>
        <v/>
      </c>
      <c r="L55" s="102" t="str">
        <f t="shared" si="16"/>
        <v/>
      </c>
      <c r="M55" s="102" t="str">
        <f t="shared" si="16"/>
        <v/>
      </c>
      <c r="N55" s="102" t="str">
        <f t="shared" si="16"/>
        <v/>
      </c>
      <c r="O55" s="102" t="str">
        <f t="shared" si="16"/>
        <v/>
      </c>
      <c r="P55" s="102" t="str">
        <f t="shared" si="16"/>
        <v/>
      </c>
      <c r="Q55" s="102" t="str">
        <f t="shared" si="16"/>
        <v/>
      </c>
      <c r="R55" s="102" t="str">
        <f t="shared" si="16"/>
        <v/>
      </c>
      <c r="S55" s="102" t="str">
        <f t="shared" si="16"/>
        <v/>
      </c>
      <c r="T55" s="102" t="str">
        <f t="shared" si="16"/>
        <v/>
      </c>
    </row>
    <row r="56" spans="1:21" s="74" customFormat="1" ht="12.75" customHeight="1">
      <c r="A56" s="205"/>
      <c r="B56" s="225" t="s">
        <v>196</v>
      </c>
      <c r="C56" s="224"/>
      <c r="D56" s="102" t="str">
        <f>IF(D33-D34&lt;-0.5,"WARNING","")</f>
        <v/>
      </c>
      <c r="E56" s="102" t="str">
        <f t="shared" ref="E56:T56" si="17">IF(E33-E34&lt;-0.5,"WARNING","")</f>
        <v/>
      </c>
      <c r="F56" s="102" t="str">
        <f t="shared" si="17"/>
        <v/>
      </c>
      <c r="G56" s="102" t="str">
        <f t="shared" si="17"/>
        <v/>
      </c>
      <c r="H56" s="102" t="str">
        <f t="shared" si="17"/>
        <v/>
      </c>
      <c r="I56" s="102" t="str">
        <f t="shared" si="17"/>
        <v/>
      </c>
      <c r="J56" s="102" t="str">
        <f t="shared" si="17"/>
        <v/>
      </c>
      <c r="K56" s="102" t="str">
        <f t="shared" si="17"/>
        <v/>
      </c>
      <c r="L56" s="102" t="str">
        <f t="shared" si="17"/>
        <v/>
      </c>
      <c r="M56" s="102" t="str">
        <f t="shared" si="17"/>
        <v/>
      </c>
      <c r="N56" s="102" t="str">
        <f t="shared" si="17"/>
        <v/>
      </c>
      <c r="O56" s="102" t="str">
        <f t="shared" si="17"/>
        <v/>
      </c>
      <c r="P56" s="102" t="str">
        <f t="shared" si="17"/>
        <v/>
      </c>
      <c r="Q56" s="102" t="str">
        <f t="shared" si="17"/>
        <v/>
      </c>
      <c r="R56" s="102" t="str">
        <f t="shared" si="17"/>
        <v/>
      </c>
      <c r="S56" s="102" t="str">
        <f t="shared" si="17"/>
        <v/>
      </c>
      <c r="T56" s="102" t="str">
        <f t="shared" si="17"/>
        <v/>
      </c>
    </row>
    <row r="57" spans="1:21" ht="15" customHeight="1">
      <c r="M57" s="17"/>
      <c r="N57" s="17"/>
      <c r="U57" s="74"/>
    </row>
    <row r="58" spans="1:21" ht="15" customHeight="1">
      <c r="M58" s="17"/>
      <c r="N58" s="17"/>
      <c r="U58" s="74"/>
    </row>
    <row r="59" spans="1:21" ht="15" customHeight="1">
      <c r="M59" s="17"/>
      <c r="N59" s="17"/>
      <c r="U59" s="74"/>
    </row>
    <row r="60" spans="1:21" ht="15" customHeight="1">
      <c r="M60" s="17"/>
      <c r="N60" s="17"/>
      <c r="U60" s="74"/>
    </row>
    <row r="61" spans="1:21" ht="15" customHeight="1">
      <c r="B61" s="3"/>
      <c r="C61" s="29" t="s">
        <v>33</v>
      </c>
      <c r="D61" s="18" t="str">
        <f>T2</f>
        <v>XXXXXX</v>
      </c>
      <c r="M61" s="17"/>
      <c r="N61" s="17"/>
      <c r="U61" s="74"/>
    </row>
    <row r="62" spans="1:21" ht="15" customHeight="1">
      <c r="B62" s="5"/>
      <c r="D62" s="19" t="str">
        <f>T1</f>
        <v>PSIB_CRSEC</v>
      </c>
      <c r="M62" s="17"/>
      <c r="N62" s="17"/>
      <c r="U62" s="74"/>
    </row>
    <row r="63" spans="1:21" ht="15" customHeight="1">
      <c r="B63" s="5"/>
      <c r="D63" s="20" t="str">
        <f>T3</f>
        <v>DD.MM.YYYY</v>
      </c>
      <c r="M63" s="17"/>
      <c r="N63" s="17"/>
      <c r="U63" s="74"/>
    </row>
    <row r="64" spans="1:21" ht="15" customHeight="1">
      <c r="B64" s="21"/>
      <c r="D64" s="22" t="s">
        <v>191</v>
      </c>
      <c r="M64" s="17"/>
      <c r="N64" s="17"/>
      <c r="U64" s="74"/>
    </row>
    <row r="65" spans="2:21" ht="15" customHeight="1">
      <c r="B65" s="5"/>
      <c r="D65" s="19" t="str">
        <f>D10</f>
        <v>col. 01</v>
      </c>
      <c r="M65" s="17"/>
      <c r="N65" s="17"/>
      <c r="U65" s="74"/>
    </row>
    <row r="66" spans="2:21" ht="15" customHeight="1">
      <c r="B66" s="5"/>
      <c r="D66" s="226">
        <f>COUNTIF(D51:T56,"ERROR")</f>
        <v>0</v>
      </c>
      <c r="M66" s="17"/>
      <c r="N66" s="17"/>
      <c r="U66" s="74"/>
    </row>
    <row r="67" spans="2:21" ht="15" customHeight="1">
      <c r="B67" s="11"/>
      <c r="C67" s="9"/>
      <c r="D67" s="227">
        <f>COUNTIF(D51:T56,"WARNING")</f>
        <v>0</v>
      </c>
      <c r="M67" s="17"/>
      <c r="N67" s="17"/>
      <c r="U67" s="74"/>
    </row>
    <row r="68" spans="2:21" ht="20.149999999999999" customHeight="1">
      <c r="B68" s="6"/>
      <c r="C68" s="8"/>
      <c r="D68" s="217"/>
      <c r="M68" s="17"/>
      <c r="N68" s="17"/>
      <c r="U68" s="74"/>
    </row>
    <row r="69" spans="2:21" ht="20.149999999999999" customHeight="1">
      <c r="B69" s="6"/>
      <c r="C69" s="8"/>
      <c r="M69" s="17"/>
      <c r="N69" s="17"/>
      <c r="U69" s="74"/>
    </row>
    <row r="70" spans="2:21" ht="20.149999999999999" customHeight="1">
      <c r="M70" s="17"/>
      <c r="N70" s="17"/>
      <c r="U70" s="74"/>
    </row>
    <row r="71" spans="2:21" ht="20.149999999999999" customHeight="1">
      <c r="M71" s="17"/>
      <c r="N71" s="17"/>
    </row>
    <row r="72" spans="2:21" ht="20.149999999999999" customHeight="1">
      <c r="M72" s="17"/>
      <c r="N72" s="17"/>
    </row>
    <row r="73" spans="2:21" ht="20.149999999999999" customHeight="1">
      <c r="M73" s="17"/>
      <c r="N73" s="17"/>
    </row>
    <row r="74" spans="2:21" ht="20.149999999999999" customHeight="1">
      <c r="M74" s="17"/>
      <c r="N74" s="17"/>
    </row>
    <row r="75" spans="2:21" ht="20.149999999999999" customHeight="1">
      <c r="M75" s="17"/>
      <c r="N75" s="17"/>
    </row>
    <row r="76" spans="2:21" ht="20.149999999999999" customHeight="1">
      <c r="M76" s="17"/>
      <c r="N76" s="17"/>
    </row>
    <row r="77" spans="2:21" ht="20.149999999999999" customHeight="1">
      <c r="M77" s="17"/>
      <c r="N77" s="17"/>
    </row>
    <row r="78" spans="2:21" ht="20.149999999999999" customHeight="1">
      <c r="M78" s="17"/>
      <c r="N78" s="17"/>
    </row>
    <row r="79" spans="2:21" ht="20.149999999999999" customHeight="1">
      <c r="M79" s="17"/>
      <c r="N79" s="17"/>
    </row>
    <row r="80" spans="2:21" ht="20.149999999999999" customHeight="1">
      <c r="M80" s="17"/>
      <c r="N80" s="17"/>
    </row>
    <row r="81" spans="13:14" ht="20.149999999999999" customHeight="1">
      <c r="M81" s="17"/>
      <c r="N81" s="17"/>
    </row>
    <row r="82" spans="13:14" ht="20.149999999999999" customHeight="1">
      <c r="M82" s="17"/>
      <c r="N82" s="17"/>
    </row>
    <row r="83" spans="13:14" ht="20.149999999999999" customHeight="1">
      <c r="M83" s="17"/>
      <c r="N83" s="17"/>
    </row>
    <row r="84" spans="13:14" ht="20.149999999999999" customHeight="1">
      <c r="M84" s="17"/>
      <c r="N84" s="17"/>
    </row>
    <row r="85" spans="13:14" ht="20.149999999999999" customHeight="1">
      <c r="M85" s="17"/>
      <c r="N85" s="17"/>
    </row>
    <row r="86" spans="13:14" ht="20.149999999999999" customHeight="1">
      <c r="M86" s="17"/>
      <c r="N86" s="17"/>
    </row>
    <row r="87" spans="13:14" ht="20.149999999999999" customHeight="1">
      <c r="M87" s="17"/>
      <c r="N87" s="17"/>
    </row>
    <row r="88" spans="13:14" ht="20.149999999999999" customHeight="1">
      <c r="M88" s="17"/>
      <c r="N88" s="17"/>
    </row>
    <row r="89" spans="13:14" ht="20.149999999999999" customHeight="1">
      <c r="M89" s="17"/>
      <c r="N89" s="17"/>
    </row>
    <row r="90" spans="13:14" ht="20.149999999999999" customHeight="1">
      <c r="M90" s="17"/>
      <c r="N90" s="17"/>
    </row>
    <row r="91" spans="13:14" ht="20.149999999999999" customHeight="1">
      <c r="M91" s="17"/>
      <c r="N91" s="17"/>
    </row>
    <row r="92" spans="13:14" ht="20.149999999999999" customHeight="1">
      <c r="M92" s="17"/>
      <c r="N92" s="17"/>
    </row>
    <row r="93" spans="13:14" ht="20.149999999999999" customHeight="1">
      <c r="M93" s="17"/>
      <c r="N93" s="17"/>
    </row>
    <row r="94" spans="13:14" ht="20.149999999999999" customHeight="1">
      <c r="M94" s="17"/>
      <c r="N94" s="17"/>
    </row>
    <row r="95" spans="13:14" ht="6" customHeight="1">
      <c r="M95" s="17"/>
      <c r="N95" s="17"/>
    </row>
    <row r="96" spans="13:14" ht="20.149999999999999" customHeight="1">
      <c r="M96" s="17"/>
      <c r="N96" s="17"/>
    </row>
    <row r="97" spans="13:14" ht="13.5" customHeight="1">
      <c r="M97" s="17"/>
      <c r="N97" s="17"/>
    </row>
    <row r="98" spans="13:14" ht="20.149999999999999" customHeight="1"/>
    <row r="99" spans="13:14" ht="20.149999999999999" customHeight="1"/>
    <row r="100" spans="13:14" ht="20.149999999999999" customHeight="1"/>
    <row r="101" spans="13:14" ht="20.149999999999999" customHeight="1"/>
    <row r="102" spans="13:14" ht="20.149999999999999" customHeight="1"/>
    <row r="103" spans="13:14" ht="20.149999999999999" customHeight="1"/>
    <row r="104" spans="13:14" ht="20.149999999999999" customHeight="1"/>
    <row r="105" spans="13:14" ht="20.149999999999999" customHeight="1"/>
  </sheetData>
  <sheetProtection sheet="1" objects="1" scenarios="1"/>
  <mergeCells count="4">
    <mergeCell ref="D8:H8"/>
    <mergeCell ref="I8:L8"/>
    <mergeCell ref="M8:P8"/>
    <mergeCell ref="Q8:T8"/>
  </mergeCells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39" orientation="landscape" r:id="rId1"/>
  <headerFooter alignWithMargins="0">
    <oddFooter>&amp;L&amp;"Arial,Fett"SNB Confidential&amp;C&amp;D&amp;RPage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P43"/>
  <sheetViews>
    <sheetView showGridLines="0" showRowColHeaders="0" zoomScale="80" zoomScaleNormal="80" workbookViewId="0">
      <selection activeCell="D14" sqref="D14"/>
    </sheetView>
  </sheetViews>
  <sheetFormatPr baseColWidth="10" defaultColWidth="11.453125" defaultRowHeight="12.5"/>
  <cols>
    <col min="1" max="1" width="4.7265625" style="4" customWidth="1"/>
    <col min="2" max="2" width="45.453125" style="4" customWidth="1"/>
    <col min="3" max="3" width="4.7265625" style="4" customWidth="1"/>
    <col min="4" max="9" width="17.7265625" style="4" customWidth="1"/>
    <col min="10" max="10" width="14.81640625" style="4" customWidth="1"/>
    <col min="11" max="11" width="4.7265625" style="4" customWidth="1"/>
    <col min="12" max="12" width="11.453125" style="4"/>
    <col min="13" max="13" width="13" style="4" customWidth="1"/>
    <col min="14" max="14" width="23.81640625" style="4" customWidth="1"/>
    <col min="15" max="16384" width="11.453125" style="4"/>
  </cols>
  <sheetData>
    <row r="1" spans="1:15" ht="20.25" customHeight="1">
      <c r="A1" s="49"/>
      <c r="B1" s="6"/>
      <c r="C1" s="6"/>
      <c r="D1" s="6"/>
      <c r="E1" s="13" t="s">
        <v>2</v>
      </c>
      <c r="F1" s="6"/>
      <c r="G1" s="6"/>
      <c r="H1" s="6"/>
      <c r="I1" s="109" t="s">
        <v>1</v>
      </c>
      <c r="J1" s="182" t="s">
        <v>109</v>
      </c>
      <c r="K1" s="6"/>
      <c r="L1" s="6"/>
    </row>
    <row r="2" spans="1:15" ht="20.25" customHeight="1">
      <c r="A2" s="6"/>
      <c r="B2" s="12"/>
      <c r="C2" s="6"/>
      <c r="D2" s="6"/>
      <c r="E2" s="178" t="s">
        <v>114</v>
      </c>
      <c r="G2" s="12"/>
      <c r="H2" s="12"/>
      <c r="I2" s="109" t="s">
        <v>121</v>
      </c>
      <c r="J2" s="179" t="str">
        <f>'Delivery note'!H3</f>
        <v>XXXXXX</v>
      </c>
      <c r="K2" s="12"/>
      <c r="L2" s="6"/>
    </row>
    <row r="3" spans="1:15" ht="20.25" customHeight="1">
      <c r="A3" s="6"/>
      <c r="B3" s="12"/>
      <c r="C3" s="6"/>
      <c r="D3" s="6"/>
      <c r="E3" s="111" t="s">
        <v>54</v>
      </c>
      <c r="G3" s="12"/>
      <c r="H3" s="12"/>
      <c r="I3" s="109" t="s">
        <v>93</v>
      </c>
      <c r="J3" s="183" t="str">
        <f>'Delivery note'!H4</f>
        <v>DD.MM.YYYY</v>
      </c>
      <c r="K3" s="12"/>
      <c r="L3" s="6"/>
    </row>
    <row r="4" spans="1:15" ht="20.149999999999999" customHeight="1">
      <c r="A4" s="6"/>
      <c r="B4" s="12"/>
      <c r="C4" s="6"/>
      <c r="D4" s="6"/>
      <c r="E4" s="4" t="s">
        <v>3</v>
      </c>
      <c r="G4" s="12"/>
      <c r="H4" s="12"/>
      <c r="K4" s="12"/>
      <c r="L4" s="6"/>
    </row>
    <row r="5" spans="1:15" ht="20.149999999999999" customHeight="1">
      <c r="A5" s="6"/>
      <c r="B5" s="12"/>
      <c r="C5" s="6"/>
      <c r="D5" s="6"/>
      <c r="E5" s="12"/>
      <c r="G5" s="12"/>
      <c r="H5" s="12"/>
      <c r="I5" s="12"/>
      <c r="J5" s="12"/>
      <c r="K5" s="12"/>
      <c r="L5" s="6"/>
    </row>
    <row r="6" spans="1:15" ht="20.149999999999999" customHeight="1">
      <c r="A6" s="6"/>
      <c r="B6" s="12"/>
      <c r="C6" s="6"/>
      <c r="D6" s="6"/>
      <c r="E6" s="12"/>
      <c r="F6" s="12"/>
      <c r="G6" s="12"/>
      <c r="H6" s="12"/>
      <c r="I6" s="12"/>
      <c r="J6" s="12"/>
      <c r="K6" s="12"/>
      <c r="L6" s="6"/>
    </row>
    <row r="7" spans="1:15" ht="20.149999999999999" customHeight="1">
      <c r="A7" s="9"/>
      <c r="B7" s="12"/>
      <c r="C7" s="9"/>
      <c r="D7" s="9"/>
      <c r="E7" s="14"/>
      <c r="F7" s="12"/>
      <c r="G7" s="12"/>
      <c r="H7" s="12"/>
      <c r="I7" s="12"/>
      <c r="J7" s="38"/>
      <c r="K7" s="38"/>
      <c r="L7" s="6"/>
    </row>
    <row r="8" spans="1:15" ht="14.25" customHeight="1">
      <c r="A8" s="137"/>
      <c r="B8" s="34"/>
      <c r="C8" s="67"/>
      <c r="D8" s="37" t="s">
        <v>4</v>
      </c>
      <c r="E8" s="39"/>
      <c r="F8" s="32"/>
      <c r="G8" s="32" t="s">
        <v>5</v>
      </c>
      <c r="H8" s="31" t="s">
        <v>6</v>
      </c>
      <c r="I8" s="40"/>
      <c r="J8" s="32"/>
      <c r="K8" s="67"/>
      <c r="L8" s="24"/>
      <c r="M8" s="6"/>
    </row>
    <row r="9" spans="1:15" ht="14.25" customHeight="1">
      <c r="A9" s="138"/>
      <c r="B9" s="13"/>
      <c r="C9" s="68"/>
      <c r="D9" s="41"/>
      <c r="E9" s="42"/>
      <c r="F9" s="33"/>
      <c r="G9" s="43" t="s">
        <v>7</v>
      </c>
      <c r="H9" s="41"/>
      <c r="I9" s="42"/>
      <c r="J9" s="44"/>
      <c r="K9" s="68"/>
      <c r="L9" s="24"/>
      <c r="M9" s="6"/>
    </row>
    <row r="10" spans="1:15" ht="14.25" customHeight="1">
      <c r="A10" s="138"/>
      <c r="B10" s="13"/>
      <c r="C10" s="68"/>
      <c r="D10" s="26" t="s">
        <v>8</v>
      </c>
      <c r="E10" s="26" t="s">
        <v>9</v>
      </c>
      <c r="F10" s="43" t="s">
        <v>52</v>
      </c>
      <c r="G10" s="43"/>
      <c r="H10" s="35" t="s">
        <v>10</v>
      </c>
      <c r="I10" s="28" t="s">
        <v>11</v>
      </c>
      <c r="J10" s="28" t="s">
        <v>12</v>
      </c>
      <c r="K10" s="68"/>
      <c r="L10" s="24"/>
      <c r="M10" s="6"/>
    </row>
    <row r="11" spans="1:15" ht="14.25" customHeight="1">
      <c r="A11" s="138"/>
      <c r="B11" s="13"/>
      <c r="C11" s="68"/>
      <c r="D11" s="27"/>
      <c r="E11" s="27"/>
      <c r="F11" s="43"/>
      <c r="G11" s="43"/>
      <c r="H11" s="36" t="s">
        <v>13</v>
      </c>
      <c r="I11" s="30" t="s">
        <v>14</v>
      </c>
      <c r="J11" s="30" t="s">
        <v>15</v>
      </c>
      <c r="K11" s="68"/>
      <c r="L11" s="24"/>
      <c r="M11" s="6"/>
    </row>
    <row r="12" spans="1:15" ht="69" customHeight="1">
      <c r="A12" s="6"/>
      <c r="B12" s="6"/>
      <c r="C12" s="68"/>
      <c r="D12" s="30"/>
      <c r="E12" s="30"/>
      <c r="F12" s="157"/>
      <c r="G12" s="30"/>
      <c r="H12" s="27" t="s">
        <v>16</v>
      </c>
      <c r="I12" s="27" t="s">
        <v>17</v>
      </c>
      <c r="J12" s="27" t="s">
        <v>18</v>
      </c>
      <c r="K12" s="68"/>
      <c r="L12" s="10"/>
      <c r="M12" s="10"/>
    </row>
    <row r="13" spans="1:15" ht="20.149999999999999" customHeight="1">
      <c r="A13" s="12"/>
      <c r="B13" s="38"/>
      <c r="C13" s="66"/>
      <c r="D13" s="112" t="s">
        <v>31</v>
      </c>
      <c r="E13" s="112" t="s">
        <v>32</v>
      </c>
      <c r="F13" s="112" t="s">
        <v>42</v>
      </c>
      <c r="G13" s="112" t="s">
        <v>43</v>
      </c>
      <c r="H13" s="112" t="s">
        <v>44</v>
      </c>
      <c r="I13" s="112" t="s">
        <v>45</v>
      </c>
      <c r="J13" s="112" t="s">
        <v>46</v>
      </c>
      <c r="K13" s="66"/>
      <c r="L13" s="49"/>
      <c r="M13" s="149" t="s">
        <v>50</v>
      </c>
      <c r="N13" s="10" t="s">
        <v>51</v>
      </c>
    </row>
    <row r="14" spans="1:15" ht="32.15" customHeight="1" thickBot="1">
      <c r="A14" s="152"/>
      <c r="B14" s="120" t="s">
        <v>19</v>
      </c>
      <c r="C14" s="101">
        <v>1</v>
      </c>
      <c r="D14" s="16"/>
      <c r="E14" s="16"/>
      <c r="F14" s="16"/>
      <c r="G14" s="25">
        <f>0.15*(MAX(D14,0)+MAX(E14,0)+MAX(F14,0))/MAX(COUNTIF(D14:F14,"&gt;0"),1)</f>
        <v>0</v>
      </c>
      <c r="H14" s="15"/>
      <c r="I14" s="15"/>
      <c r="J14" s="15"/>
      <c r="K14" s="101">
        <v>1</v>
      </c>
      <c r="L14" s="74"/>
      <c r="M14" s="102" t="str">
        <f>IF(G14&lt;0,"ERROR","OK")</f>
        <v>OK</v>
      </c>
      <c r="N14" s="49"/>
      <c r="O14" s="121"/>
    </row>
    <row r="15" spans="1:15" ht="5.25" customHeight="1" thickTop="1">
      <c r="A15" s="143"/>
      <c r="B15" s="122"/>
      <c r="C15" s="151"/>
      <c r="D15" s="56"/>
      <c r="E15" s="56"/>
      <c r="F15" s="56"/>
      <c r="G15" s="56"/>
      <c r="H15" s="56"/>
      <c r="I15" s="56"/>
      <c r="J15" s="58"/>
      <c r="K15" s="101"/>
      <c r="L15" s="123"/>
      <c r="M15" s="124"/>
      <c r="N15" s="49"/>
      <c r="O15" s="6"/>
    </row>
    <row r="16" spans="1:15" ht="35.15" customHeight="1" thickBot="1">
      <c r="A16" s="139"/>
      <c r="B16" s="125" t="s">
        <v>20</v>
      </c>
      <c r="C16" s="151">
        <v>2</v>
      </c>
      <c r="D16" s="15"/>
      <c r="E16" s="15"/>
      <c r="F16" s="15"/>
      <c r="G16" s="25">
        <f>(1/3)*(MAX((0.18*D18+0.18*D19+0.12*D20+0.15*D21+0.18*D22+0.15*D23+0.12*D24+0.12*D25),0)+(MAX((0.18*F18+0.18*F19+0.12*F20+0.15*F21+0.18*F22+0.15*F23+0.12*F24+0.12*F25),0))+(MAX((0.18*E18+0.18*E19+0.12*E20+0.15*E21+0.18*E22+0.15*E23+0.12*E24+0.12*E25),0)))</f>
        <v>0</v>
      </c>
      <c r="H16" s="15"/>
      <c r="I16" s="15"/>
      <c r="J16" s="15"/>
      <c r="K16" s="101">
        <v>2</v>
      </c>
      <c r="L16" s="102" t="str">
        <f>IF(AND(G14&gt;0,G16&gt;0),"ERROR","OK")</f>
        <v>OK</v>
      </c>
      <c r="M16" s="102" t="str">
        <f>IF(G16&lt;0,"ERROR","OK")</f>
        <v>OK</v>
      </c>
      <c r="N16" s="49"/>
      <c r="O16" s="6"/>
    </row>
    <row r="17" spans="1:16" ht="24" customHeight="1" thickTop="1">
      <c r="A17" s="139"/>
      <c r="B17" s="126" t="s">
        <v>21</v>
      </c>
      <c r="C17" s="101"/>
      <c r="D17" s="127"/>
      <c r="E17" s="127"/>
      <c r="F17" s="127"/>
      <c r="G17" s="127"/>
      <c r="H17" s="127"/>
      <c r="I17" s="127"/>
      <c r="J17" s="127"/>
      <c r="K17" s="101"/>
      <c r="L17" s="128"/>
      <c r="M17" s="114"/>
      <c r="N17" s="49"/>
      <c r="O17" s="6"/>
    </row>
    <row r="18" spans="1:16" ht="20.149999999999999" customHeight="1">
      <c r="A18" s="139"/>
      <c r="B18" s="129" t="s">
        <v>22</v>
      </c>
      <c r="C18" s="101">
        <v>3</v>
      </c>
      <c r="D18" s="16"/>
      <c r="E18" s="16"/>
      <c r="F18" s="45"/>
      <c r="G18" s="46"/>
      <c r="H18" s="15"/>
      <c r="I18" s="15"/>
      <c r="J18" s="15"/>
      <c r="K18" s="101">
        <v>3</v>
      </c>
      <c r="L18" s="59"/>
      <c r="M18" s="114"/>
      <c r="N18" s="49"/>
      <c r="O18" s="6"/>
    </row>
    <row r="19" spans="1:16" ht="20.149999999999999" customHeight="1">
      <c r="A19" s="144"/>
      <c r="B19" s="130" t="s">
        <v>23</v>
      </c>
      <c r="C19" s="101">
        <v>4</v>
      </c>
      <c r="D19" s="16"/>
      <c r="E19" s="16"/>
      <c r="F19" s="45"/>
      <c r="G19" s="46"/>
      <c r="H19" s="15"/>
      <c r="I19" s="15"/>
      <c r="J19" s="15"/>
      <c r="K19" s="101">
        <v>4</v>
      </c>
      <c r="L19" s="59"/>
      <c r="M19" s="114"/>
      <c r="N19" s="49"/>
      <c r="O19" s="6"/>
    </row>
    <row r="20" spans="1:16" ht="16.5" customHeight="1">
      <c r="A20" s="12"/>
      <c r="B20" s="130" t="s">
        <v>24</v>
      </c>
      <c r="C20" s="101">
        <v>5</v>
      </c>
      <c r="D20" s="16"/>
      <c r="E20" s="16"/>
      <c r="F20" s="45"/>
      <c r="G20" s="46"/>
      <c r="H20" s="15"/>
      <c r="I20" s="15"/>
      <c r="J20" s="15"/>
      <c r="K20" s="101">
        <v>5</v>
      </c>
      <c r="L20" s="59"/>
      <c r="M20" s="114"/>
      <c r="N20" s="49"/>
      <c r="O20" s="6"/>
    </row>
    <row r="21" spans="1:16" ht="20.149999999999999" customHeight="1">
      <c r="A21" s="139"/>
      <c r="B21" s="130" t="s">
        <v>25</v>
      </c>
      <c r="C21" s="101">
        <v>6</v>
      </c>
      <c r="D21" s="16"/>
      <c r="E21" s="16"/>
      <c r="F21" s="45"/>
      <c r="G21" s="46"/>
      <c r="H21" s="15"/>
      <c r="I21" s="15"/>
      <c r="J21" s="15"/>
      <c r="K21" s="101">
        <v>6</v>
      </c>
      <c r="L21" s="59"/>
      <c r="M21" s="114"/>
      <c r="N21" s="49"/>
      <c r="O21" s="6"/>
    </row>
    <row r="22" spans="1:16" ht="20.149999999999999" customHeight="1">
      <c r="A22" s="139"/>
      <c r="B22" s="131" t="s">
        <v>26</v>
      </c>
      <c r="C22" s="101">
        <v>7</v>
      </c>
      <c r="D22" s="16"/>
      <c r="E22" s="16"/>
      <c r="F22" s="45"/>
      <c r="G22" s="46"/>
      <c r="H22" s="15"/>
      <c r="I22" s="15"/>
      <c r="J22" s="15"/>
      <c r="K22" s="101">
        <v>7</v>
      </c>
      <c r="L22" s="59"/>
      <c r="M22" s="114"/>
      <c r="N22" s="49"/>
      <c r="O22" s="6"/>
    </row>
    <row r="23" spans="1:16" ht="20.149999999999999" customHeight="1">
      <c r="A23" s="139"/>
      <c r="B23" s="130" t="s">
        <v>27</v>
      </c>
      <c r="C23" s="101">
        <v>8</v>
      </c>
      <c r="D23" s="16"/>
      <c r="E23" s="16"/>
      <c r="F23" s="45"/>
      <c r="G23" s="46"/>
      <c r="H23" s="15"/>
      <c r="I23" s="15"/>
      <c r="J23" s="15"/>
      <c r="K23" s="101">
        <v>8</v>
      </c>
      <c r="L23" s="59"/>
      <c r="M23" s="114"/>
      <c r="N23" s="49"/>
      <c r="O23" s="6"/>
    </row>
    <row r="24" spans="1:16" ht="20.149999999999999" customHeight="1">
      <c r="A24" s="139"/>
      <c r="B24" s="130" t="s">
        <v>28</v>
      </c>
      <c r="C24" s="101">
        <v>9</v>
      </c>
      <c r="D24" s="16"/>
      <c r="E24" s="16"/>
      <c r="F24" s="45"/>
      <c r="G24" s="46"/>
      <c r="H24" s="15"/>
      <c r="I24" s="15"/>
      <c r="J24" s="15"/>
      <c r="K24" s="101">
        <v>9</v>
      </c>
      <c r="L24" s="59"/>
      <c r="M24" s="114"/>
      <c r="N24" s="49"/>
      <c r="O24" s="6"/>
    </row>
    <row r="25" spans="1:16" ht="20.149999999999999" customHeight="1">
      <c r="A25" s="139"/>
      <c r="B25" s="130" t="s">
        <v>29</v>
      </c>
      <c r="C25" s="101">
        <v>10</v>
      </c>
      <c r="D25" s="16"/>
      <c r="E25" s="16"/>
      <c r="F25" s="45"/>
      <c r="G25" s="46"/>
      <c r="H25" s="15"/>
      <c r="I25" s="15"/>
      <c r="J25" s="15"/>
      <c r="K25" s="101">
        <v>10</v>
      </c>
      <c r="L25" s="59"/>
      <c r="M25" s="114"/>
      <c r="N25" s="49"/>
      <c r="O25" s="6"/>
    </row>
    <row r="26" spans="1:16" ht="6" customHeight="1">
      <c r="A26" s="143"/>
      <c r="B26" s="132"/>
      <c r="C26" s="101"/>
      <c r="D26" s="55"/>
      <c r="E26" s="56"/>
      <c r="F26" s="56"/>
      <c r="G26" s="56"/>
      <c r="H26" s="56"/>
      <c r="I26" s="56"/>
      <c r="J26" s="58"/>
      <c r="K26" s="101"/>
      <c r="L26" s="74"/>
      <c r="M26" s="114"/>
      <c r="N26" s="6"/>
    </row>
    <row r="27" spans="1:16" ht="45" customHeight="1" thickBot="1">
      <c r="A27" s="139"/>
      <c r="B27" s="125" t="s">
        <v>67</v>
      </c>
      <c r="C27" s="101">
        <v>11</v>
      </c>
      <c r="D27" s="16"/>
      <c r="E27" s="16"/>
      <c r="F27" s="16"/>
      <c r="G27" s="16"/>
      <c r="H27" s="25">
        <f>G27+I27+J27</f>
        <v>0</v>
      </c>
      <c r="I27" s="16"/>
      <c r="J27" s="16"/>
      <c r="K27" s="101">
        <v>11</v>
      </c>
      <c r="L27" s="74"/>
      <c r="M27" s="102" t="str">
        <f>IF(G27&lt;0,"ERROR","OK")</f>
        <v>OK</v>
      </c>
      <c r="N27" s="102" t="str">
        <f>IF(MIN(H27:J27)&lt;0,"ERROR","OK")</f>
        <v>OK</v>
      </c>
      <c r="O27" s="133"/>
      <c r="P27" s="6"/>
    </row>
    <row r="28" spans="1:16" ht="6" customHeight="1" thickTop="1">
      <c r="A28" s="143"/>
      <c r="B28" s="113"/>
      <c r="C28" s="9"/>
      <c r="D28" s="56"/>
      <c r="E28" s="56"/>
      <c r="F28" s="56"/>
      <c r="G28" s="56"/>
      <c r="H28" s="56"/>
      <c r="I28" s="56"/>
      <c r="J28" s="56"/>
      <c r="K28" s="9"/>
      <c r="L28" s="49"/>
      <c r="M28" s="49"/>
      <c r="N28" s="49"/>
      <c r="O28" s="6"/>
    </row>
    <row r="29" spans="1:16" ht="15" customHeight="1">
      <c r="A29" s="74"/>
      <c r="B29" s="23" t="str">
        <f>"Version: "&amp;D39</f>
        <v>Version: 2.00.E0</v>
      </c>
      <c r="C29" s="74"/>
      <c r="D29" s="74"/>
      <c r="E29" s="74"/>
      <c r="F29" s="74"/>
      <c r="G29" s="74"/>
      <c r="H29" s="74"/>
      <c r="I29" s="74"/>
      <c r="J29" s="74"/>
      <c r="K29" s="147" t="s">
        <v>70</v>
      </c>
      <c r="L29" s="17"/>
      <c r="M29" s="114"/>
      <c r="N29" s="6"/>
      <c r="O29" s="6"/>
    </row>
    <row r="30" spans="1:16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6"/>
      <c r="L30" s="17"/>
      <c r="M30" s="17"/>
    </row>
    <row r="31" spans="1:16" ht="15" customHeight="1">
      <c r="A31" s="142" t="s">
        <v>66</v>
      </c>
      <c r="B31" s="74" t="s">
        <v>49</v>
      </c>
      <c r="C31" s="74"/>
      <c r="D31" s="74"/>
      <c r="E31" s="74"/>
      <c r="F31" s="74"/>
      <c r="G31" s="74"/>
      <c r="H31" s="74"/>
      <c r="I31" s="74"/>
      <c r="J31" s="74"/>
      <c r="K31" s="6"/>
      <c r="L31" s="17"/>
      <c r="M31" s="17"/>
    </row>
    <row r="32" spans="1:16" ht="15" customHeight="1">
      <c r="A32" s="74"/>
      <c r="B32" s="74" t="s">
        <v>30</v>
      </c>
      <c r="C32" s="74"/>
      <c r="D32" s="74"/>
      <c r="E32" s="74"/>
      <c r="F32" s="74"/>
      <c r="G32" s="74"/>
      <c r="H32" s="74"/>
      <c r="I32" s="74"/>
      <c r="J32" s="74"/>
      <c r="K32" s="6"/>
      <c r="L32" s="17"/>
      <c r="M32" s="17"/>
    </row>
    <row r="33" spans="1:13" ht="1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6"/>
      <c r="L33" s="17"/>
      <c r="M33" s="17"/>
    </row>
    <row r="34" spans="1:13" ht="15" customHeight="1">
      <c r="K34" s="6"/>
    </row>
    <row r="35" spans="1:13" ht="15" customHeight="1"/>
    <row r="36" spans="1:13" ht="15" customHeight="1">
      <c r="B36" s="3"/>
      <c r="C36" s="29" t="s">
        <v>33</v>
      </c>
      <c r="D36" s="18" t="str">
        <f>J2</f>
        <v>XXXXXX</v>
      </c>
    </row>
    <row r="37" spans="1:13" ht="15" customHeight="1">
      <c r="B37" s="5"/>
      <c r="D37" s="47" t="str">
        <f>J1</f>
        <v>PSIB_OPR</v>
      </c>
    </row>
    <row r="38" spans="1:13" ht="15" customHeight="1">
      <c r="B38" s="5"/>
      <c r="D38" s="20" t="str">
        <f>J3</f>
        <v>DD.MM.YYYY</v>
      </c>
    </row>
    <row r="39" spans="1:13" ht="15" customHeight="1">
      <c r="B39" s="21"/>
      <c r="D39" s="22" t="s">
        <v>76</v>
      </c>
    </row>
    <row r="40" spans="1:13" ht="15" customHeight="1">
      <c r="B40" s="5"/>
      <c r="D40" s="19" t="str">
        <f>D13</f>
        <v>col. 01</v>
      </c>
    </row>
    <row r="41" spans="1:13" ht="15" customHeight="1">
      <c r="B41" s="11"/>
      <c r="C41" s="9"/>
      <c r="D41" s="48">
        <f>COUNTIF(L14:N27,"ERROR")</f>
        <v>0</v>
      </c>
    </row>
    <row r="42" spans="1:13">
      <c r="B42" s="6"/>
      <c r="C42" s="8"/>
      <c r="D42" s="6"/>
    </row>
    <row r="43" spans="1:13">
      <c r="B43" s="6"/>
      <c r="C43" s="8"/>
      <c r="D43" s="6"/>
    </row>
  </sheetData>
  <sheetProtection sheet="1" objects="1" scenarios="1"/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53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27"/>
  <sheetViews>
    <sheetView showGridLines="0" showRowColHeaders="0" zoomScale="80" zoomScaleNormal="80" workbookViewId="0">
      <selection activeCell="I13" sqref="I13"/>
    </sheetView>
  </sheetViews>
  <sheetFormatPr baseColWidth="10" defaultColWidth="13.26953125" defaultRowHeight="12.5"/>
  <cols>
    <col min="1" max="1" width="6" customWidth="1"/>
    <col min="2" max="2" width="32.54296875" customWidth="1"/>
    <col min="3" max="3" width="13.26953125" customWidth="1"/>
    <col min="4" max="4" width="14.453125" customWidth="1"/>
    <col min="5" max="5" width="10.81640625" customWidth="1"/>
    <col min="6" max="6" width="6.453125" customWidth="1"/>
    <col min="7" max="7" width="13.81640625" customWidth="1"/>
    <col min="8" max="8" width="1.81640625" customWidth="1"/>
    <col min="9" max="10" width="25.7265625" customWidth="1"/>
    <col min="11" max="11" width="4.54296875" customWidth="1"/>
    <col min="12" max="12" width="5.1796875" customWidth="1"/>
  </cols>
  <sheetData>
    <row r="1" spans="1:15" s="74" customFormat="1" ht="20.25" customHeight="1">
      <c r="I1" s="109" t="s">
        <v>1</v>
      </c>
      <c r="J1" s="179" t="s">
        <v>110</v>
      </c>
    </row>
    <row r="2" spans="1:15" s="74" customFormat="1" ht="20.25" customHeight="1">
      <c r="A2" s="49"/>
      <c r="B2" s="49"/>
      <c r="I2" s="109" t="s">
        <v>121</v>
      </c>
      <c r="J2" s="180" t="str">
        <f>'Delivery note'!H3</f>
        <v>XXXXXX</v>
      </c>
    </row>
    <row r="3" spans="1:15" s="74" customFormat="1" ht="20.25" customHeight="1">
      <c r="I3" s="109" t="s">
        <v>93</v>
      </c>
      <c r="J3" s="181" t="str">
        <f>'Delivery note'!H4</f>
        <v>DD.MM.YYYY</v>
      </c>
    </row>
    <row r="4" spans="1:15" s="74" customFormat="1" ht="14">
      <c r="A4" s="49"/>
      <c r="C4" s="50"/>
    </row>
    <row r="5" spans="1:15" s="74" customFormat="1" ht="30" customHeight="1">
      <c r="A5" s="49"/>
      <c r="C5" s="103" t="s">
        <v>34</v>
      </c>
    </row>
    <row r="6" spans="1:15" s="74" customFormat="1" ht="18" customHeight="1">
      <c r="C6" s="178" t="s">
        <v>114</v>
      </c>
      <c r="D6" s="103"/>
      <c r="G6" s="51"/>
      <c r="H6" s="51"/>
      <c r="I6" s="51"/>
      <c r="J6" s="51"/>
    </row>
    <row r="7" spans="1:15" s="74" customFormat="1" ht="18" customHeight="1">
      <c r="C7" s="134" t="s">
        <v>54</v>
      </c>
      <c r="G7" s="51"/>
      <c r="H7" s="51"/>
    </row>
    <row r="8" spans="1:15" s="74" customFormat="1" ht="31.5" customHeight="1">
      <c r="B8" s="115"/>
      <c r="C8" s="150" t="s">
        <v>3</v>
      </c>
      <c r="K8" s="56"/>
    </row>
    <row r="9" spans="1:15" s="74" customFormat="1" ht="37.5">
      <c r="A9" s="53"/>
      <c r="B9" s="53"/>
      <c r="C9" s="116"/>
      <c r="D9" s="53"/>
      <c r="E9" s="53"/>
      <c r="F9" s="53"/>
      <c r="G9" s="53"/>
      <c r="H9" s="53"/>
      <c r="I9" s="26" t="s">
        <v>35</v>
      </c>
      <c r="J9" s="174" t="s">
        <v>36</v>
      </c>
      <c r="K9" s="67"/>
    </row>
    <row r="10" spans="1:15" s="74" customFormat="1" ht="18.75" customHeight="1">
      <c r="A10" s="56"/>
      <c r="B10" s="56"/>
      <c r="C10" s="56"/>
      <c r="D10" s="56"/>
      <c r="E10" s="56"/>
      <c r="F10" s="56"/>
      <c r="G10" s="57"/>
      <c r="H10" s="57"/>
      <c r="I10" s="112" t="s">
        <v>31</v>
      </c>
      <c r="J10" s="112" t="s">
        <v>32</v>
      </c>
      <c r="K10" s="66"/>
      <c r="M10" s="6" t="s">
        <v>47</v>
      </c>
      <c r="N10" s="6" t="s">
        <v>48</v>
      </c>
    </row>
    <row r="11" spans="1:15" s="74" customFormat="1" ht="10" customHeight="1">
      <c r="A11" s="49"/>
      <c r="H11" s="54"/>
      <c r="I11" s="67"/>
      <c r="K11" s="101"/>
      <c r="M11" s="118"/>
      <c r="N11" s="118"/>
      <c r="O11" s="49"/>
    </row>
    <row r="12" spans="1:15" s="74" customFormat="1" ht="18" customHeight="1" thickBot="1">
      <c r="A12" s="140"/>
      <c r="B12" s="119" t="s">
        <v>37</v>
      </c>
      <c r="C12" s="60"/>
      <c r="D12" s="60"/>
      <c r="E12" s="60"/>
      <c r="F12" s="60"/>
      <c r="G12" s="60"/>
      <c r="I12" s="135">
        <f>I13+I14+I15+I16</f>
        <v>0</v>
      </c>
      <c r="J12" s="136">
        <f>J13+J14+J15+J16</f>
        <v>0</v>
      </c>
      <c r="K12" s="101">
        <v>1</v>
      </c>
      <c r="M12" s="102" t="str">
        <f t="shared" ref="M12:N16" si="0">IF(I12&gt;=0,"OK","ERROR")</f>
        <v>OK</v>
      </c>
      <c r="N12" s="102" t="str">
        <f t="shared" si="0"/>
        <v>OK</v>
      </c>
    </row>
    <row r="13" spans="1:15" s="74" customFormat="1" ht="18" customHeight="1" thickTop="1" thickBot="1">
      <c r="A13" s="140"/>
      <c r="B13" s="117" t="s">
        <v>38</v>
      </c>
      <c r="C13" s="60"/>
      <c r="D13" s="60"/>
      <c r="E13" s="60"/>
      <c r="F13" s="60"/>
      <c r="G13" s="60"/>
      <c r="I13" s="16"/>
      <c r="J13" s="25">
        <f>I13*0.08</f>
        <v>0</v>
      </c>
      <c r="K13" s="101">
        <v>2</v>
      </c>
      <c r="M13" s="102" t="str">
        <f t="shared" si="0"/>
        <v>OK</v>
      </c>
      <c r="N13" s="102" t="str">
        <f t="shared" si="0"/>
        <v>OK</v>
      </c>
    </row>
    <row r="14" spans="1:15" s="74" customFormat="1" ht="18" customHeight="1" thickTop="1" thickBot="1">
      <c r="A14" s="140"/>
      <c r="B14" s="117" t="s">
        <v>39</v>
      </c>
      <c r="C14" s="60"/>
      <c r="D14" s="60"/>
      <c r="E14" s="60"/>
      <c r="F14" s="60"/>
      <c r="G14" s="60"/>
      <c r="I14" s="16"/>
      <c r="J14" s="25">
        <f>I14*0.5</f>
        <v>0</v>
      </c>
      <c r="K14" s="101">
        <v>3</v>
      </c>
      <c r="M14" s="102" t="str">
        <f t="shared" si="0"/>
        <v>OK</v>
      </c>
      <c r="N14" s="102" t="str">
        <f t="shared" si="0"/>
        <v>OK</v>
      </c>
    </row>
    <row r="15" spans="1:15" s="74" customFormat="1" ht="18" customHeight="1" thickTop="1" thickBot="1">
      <c r="A15" s="140"/>
      <c r="B15" s="117" t="s">
        <v>40</v>
      </c>
      <c r="C15" s="60"/>
      <c r="D15" s="60"/>
      <c r="E15" s="60"/>
      <c r="F15" s="60"/>
      <c r="G15" s="60"/>
      <c r="I15" s="16"/>
      <c r="J15" s="25">
        <f>I15*0.75</f>
        <v>0</v>
      </c>
      <c r="K15" s="101">
        <v>4</v>
      </c>
      <c r="M15" s="102" t="str">
        <f t="shared" si="0"/>
        <v>OK</v>
      </c>
      <c r="N15" s="102" t="str">
        <f t="shared" si="0"/>
        <v>OK</v>
      </c>
    </row>
    <row r="16" spans="1:15" s="74" customFormat="1" ht="18" customHeight="1" thickTop="1" thickBot="1">
      <c r="A16" s="141"/>
      <c r="B16" s="117" t="s">
        <v>41</v>
      </c>
      <c r="C16" s="60"/>
      <c r="D16" s="60"/>
      <c r="E16" s="60"/>
      <c r="F16" s="60"/>
      <c r="G16" s="60"/>
      <c r="I16" s="16"/>
      <c r="J16" s="25">
        <f>I16*1</f>
        <v>0</v>
      </c>
      <c r="K16" s="101">
        <v>5</v>
      </c>
      <c r="M16" s="102" t="str">
        <f t="shared" si="0"/>
        <v>OK</v>
      </c>
      <c r="N16" s="102" t="str">
        <f t="shared" si="0"/>
        <v>OK</v>
      </c>
    </row>
    <row r="17" spans="1:15" s="74" customFormat="1" ht="6" customHeight="1" thickTop="1">
      <c r="A17" s="56"/>
      <c r="B17" s="56"/>
      <c r="C17" s="56"/>
      <c r="D17" s="56"/>
      <c r="E17" s="56"/>
      <c r="F17" s="56"/>
      <c r="G17" s="56"/>
      <c r="H17" s="56"/>
      <c r="I17" s="56"/>
      <c r="J17" s="110"/>
      <c r="K17" s="56"/>
      <c r="M17" s="118"/>
      <c r="N17" s="118"/>
      <c r="O17" s="49"/>
    </row>
    <row r="18" spans="1:15" s="74" customFormat="1" ht="15" customHeight="1">
      <c r="B18" s="23" t="str">
        <f>"Version: "&amp;D23</f>
        <v>Version: 2.00.E0</v>
      </c>
      <c r="K18" s="95" t="s">
        <v>70</v>
      </c>
      <c r="M18" s="49"/>
      <c r="N18" s="49"/>
    </row>
    <row r="19" spans="1:15" s="74" customFormat="1"/>
    <row r="20" spans="1:15" s="74" customFormat="1">
      <c r="A20" s="3"/>
      <c r="B20" s="61"/>
      <c r="C20" s="29" t="s">
        <v>33</v>
      </c>
      <c r="D20" s="18" t="str">
        <f>J2</f>
        <v>XXXXXX</v>
      </c>
    </row>
    <row r="21" spans="1:15" s="74" customFormat="1">
      <c r="A21" s="5"/>
      <c r="B21" s="10"/>
      <c r="C21" s="6"/>
      <c r="D21" s="62" t="str">
        <f>J1</f>
        <v>PSIB_SETT</v>
      </c>
    </row>
    <row r="22" spans="1:15" s="74" customFormat="1">
      <c r="A22" s="5"/>
      <c r="B22" s="10"/>
      <c r="C22" s="6"/>
      <c r="D22" s="62" t="str">
        <f>J3</f>
        <v>DD.MM.YYYY</v>
      </c>
    </row>
    <row r="23" spans="1:15" s="74" customFormat="1">
      <c r="A23" s="5"/>
      <c r="B23" s="10"/>
      <c r="C23" s="6"/>
      <c r="D23" s="22" t="s">
        <v>76</v>
      </c>
    </row>
    <row r="24" spans="1:15" s="74" customFormat="1">
      <c r="A24" s="5"/>
      <c r="B24" s="10"/>
      <c r="C24" s="6"/>
      <c r="D24" s="7" t="str">
        <f>I10</f>
        <v>col. 01</v>
      </c>
    </row>
    <row r="25" spans="1:15" s="74" customFormat="1" ht="13">
      <c r="A25" s="11"/>
      <c r="B25" s="63"/>
      <c r="C25" s="9"/>
      <c r="D25" s="48">
        <f>COUNTIF(M12:N16,"ERROR")</f>
        <v>0</v>
      </c>
    </row>
    <row r="26" spans="1:15">
      <c r="A26" s="6"/>
      <c r="B26" s="10"/>
      <c r="C26" s="8"/>
      <c r="D26" s="6"/>
    </row>
    <row r="27" spans="1:15" ht="13">
      <c r="A27" s="6"/>
      <c r="B27" s="64"/>
      <c r="C27" s="8"/>
      <c r="D27" s="6"/>
    </row>
  </sheetData>
  <sheetProtection sheet="1" objects="1" scenarios="1"/>
  <phoneticPr fontId="15" type="noConversion"/>
  <printOptions gridLinesSet="0"/>
  <pageMargins left="0.39370078740157483" right="0.39370078740157483" top="0.39370078740157483" bottom="0.39370078740157483" header="0.31496062992125984" footer="0.31496062992125984"/>
  <pageSetup paperSize="9" scale="62" fitToHeight="2" pageOrder="overThenDown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N33"/>
  <sheetViews>
    <sheetView showGridLines="0" showRowColHeaders="0" zoomScale="80" zoomScaleNormal="80" workbookViewId="0">
      <selection activeCell="J13" sqref="J13"/>
    </sheetView>
  </sheetViews>
  <sheetFormatPr baseColWidth="10" defaultColWidth="13.26953125" defaultRowHeight="12.5"/>
  <cols>
    <col min="1" max="1" width="13" style="160" customWidth="1"/>
    <col min="2" max="2" width="32.54296875" style="74" customWidth="1"/>
    <col min="3" max="3" width="13.26953125" style="74" customWidth="1"/>
    <col min="4" max="4" width="14.453125" style="74" customWidth="1"/>
    <col min="5" max="5" width="10.81640625" style="74" customWidth="1"/>
    <col min="6" max="6" width="6.453125" style="74" customWidth="1"/>
    <col min="7" max="7" width="13.81640625" style="74" customWidth="1"/>
    <col min="8" max="8" width="1.81640625" style="74" customWidth="1"/>
    <col min="9" max="10" width="25.7265625" style="74" customWidth="1"/>
    <col min="11" max="11" width="4.54296875" style="74" customWidth="1"/>
    <col min="12" max="12" width="5.1796875" style="74" customWidth="1"/>
    <col min="13" max="16384" width="13.26953125" style="74"/>
  </cols>
  <sheetData>
    <row r="1" spans="1:14" ht="20.25" customHeight="1">
      <c r="I1" s="109" t="s">
        <v>1</v>
      </c>
      <c r="J1" s="179" t="s">
        <v>111</v>
      </c>
    </row>
    <row r="2" spans="1:14" ht="20.25" customHeight="1">
      <c r="A2" s="161"/>
      <c r="B2" s="49"/>
      <c r="I2" s="109" t="s">
        <v>121</v>
      </c>
      <c r="J2" s="180" t="str">
        <f>'Delivery note'!H3</f>
        <v>XXXXXX</v>
      </c>
    </row>
    <row r="3" spans="1:14" ht="20.25" customHeight="1">
      <c r="I3" s="109" t="s">
        <v>93</v>
      </c>
      <c r="J3" s="181" t="str">
        <f>'Delivery note'!H4</f>
        <v>DD.MM.YYYY</v>
      </c>
    </row>
    <row r="4" spans="1:14" ht="14">
      <c r="A4" s="161"/>
      <c r="C4" s="50"/>
    </row>
    <row r="5" spans="1:14" ht="30" customHeight="1">
      <c r="A5" s="161"/>
      <c r="C5" s="103" t="s">
        <v>106</v>
      </c>
    </row>
    <row r="6" spans="1:14" ht="18" customHeight="1">
      <c r="C6" s="178" t="s">
        <v>114</v>
      </c>
      <c r="D6" s="103"/>
      <c r="G6" s="51"/>
      <c r="H6" s="51"/>
      <c r="I6" s="51"/>
      <c r="J6" s="51"/>
    </row>
    <row r="7" spans="1:14" ht="18" customHeight="1">
      <c r="C7" s="134" t="s">
        <v>54</v>
      </c>
      <c r="G7" s="51"/>
      <c r="H7" s="51"/>
    </row>
    <row r="8" spans="1:14" ht="31.5" customHeight="1">
      <c r="B8" s="115"/>
      <c r="C8" s="150" t="s">
        <v>3</v>
      </c>
      <c r="K8" s="56"/>
    </row>
    <row r="9" spans="1:14" ht="25">
      <c r="A9" s="162"/>
      <c r="B9" s="69" t="s">
        <v>86</v>
      </c>
      <c r="C9" s="116"/>
      <c r="D9" s="53"/>
      <c r="E9" s="53"/>
      <c r="F9" s="53"/>
      <c r="G9" s="53"/>
      <c r="H9" s="53"/>
      <c r="I9" s="174" t="s">
        <v>77</v>
      </c>
      <c r="J9" s="174" t="s">
        <v>87</v>
      </c>
      <c r="K9" s="67"/>
    </row>
    <row r="10" spans="1:14" ht="33" customHeight="1">
      <c r="A10" s="163"/>
      <c r="B10" s="56"/>
      <c r="C10" s="56"/>
      <c r="D10" s="56"/>
      <c r="E10" s="56"/>
      <c r="F10" s="56"/>
      <c r="G10" s="57"/>
      <c r="H10" s="57"/>
      <c r="I10" s="112" t="s">
        <v>31</v>
      </c>
      <c r="J10" s="112" t="s">
        <v>32</v>
      </c>
      <c r="K10" s="66"/>
      <c r="M10" s="74" t="s">
        <v>92</v>
      </c>
    </row>
    <row r="11" spans="1:14" ht="6" customHeight="1">
      <c r="A11" s="164"/>
      <c r="B11" s="235"/>
      <c r="C11" s="235"/>
      <c r="D11" s="235"/>
      <c r="E11" s="235"/>
      <c r="F11" s="235"/>
      <c r="G11" s="235"/>
      <c r="H11" s="54"/>
      <c r="I11" s="67"/>
      <c r="K11" s="101"/>
      <c r="M11" s="49"/>
    </row>
    <row r="12" spans="1:14" ht="20.25" customHeight="1" thickBot="1">
      <c r="A12" s="177" t="s">
        <v>78</v>
      </c>
      <c r="B12" s="238" t="s">
        <v>88</v>
      </c>
      <c r="C12" s="238"/>
      <c r="D12" s="238"/>
      <c r="E12" s="238"/>
      <c r="F12" s="238"/>
      <c r="G12" s="238"/>
      <c r="I12" s="25">
        <f>SUM(I13:I16)</f>
        <v>0</v>
      </c>
      <c r="J12" s="25">
        <f>SUM(J13:J16)</f>
        <v>0</v>
      </c>
      <c r="K12" s="101">
        <v>1</v>
      </c>
      <c r="M12" s="102" t="str">
        <f>IF(I12&gt;=0,"OK","ERROR")</f>
        <v>OK</v>
      </c>
      <c r="N12" s="102" t="str">
        <f>IF(J12&gt;=0,"OK","ERROR")</f>
        <v>OK</v>
      </c>
    </row>
    <row r="13" spans="1:14" ht="16" customHeight="1" thickTop="1">
      <c r="A13" s="165" t="s">
        <v>79</v>
      </c>
      <c r="B13" s="239" t="s">
        <v>80</v>
      </c>
      <c r="C13" s="239"/>
      <c r="D13" s="239"/>
      <c r="E13" s="239"/>
      <c r="F13" s="239"/>
      <c r="G13" s="239"/>
      <c r="I13" s="171"/>
      <c r="J13" s="16"/>
      <c r="K13" s="101">
        <v>2</v>
      </c>
      <c r="N13" s="102" t="str">
        <f>IF(AND(J13&lt;=J12,J13&gt;=0),"OK","ERROR")</f>
        <v>OK</v>
      </c>
    </row>
    <row r="14" spans="1:14" ht="16" customHeight="1">
      <c r="A14" s="165" t="s">
        <v>81</v>
      </c>
      <c r="B14" s="239" t="s">
        <v>82</v>
      </c>
      <c r="C14" s="239"/>
      <c r="D14" s="239"/>
      <c r="E14" s="239"/>
      <c r="F14" s="239"/>
      <c r="G14" s="239"/>
      <c r="I14" s="16"/>
      <c r="J14" s="16"/>
      <c r="K14" s="101">
        <v>3</v>
      </c>
      <c r="M14" s="102" t="str">
        <f>IF(AND(I14&lt;=I12,I14&gt;=0),"OK","ERROR")</f>
        <v>OK</v>
      </c>
      <c r="N14" s="102" t="str">
        <f>IF(AND(J14&lt;=J12,J14&gt;=0),"OK","ERROR")</f>
        <v>OK</v>
      </c>
    </row>
    <row r="15" spans="1:14" ht="16" customHeight="1">
      <c r="A15" s="165" t="s">
        <v>83</v>
      </c>
      <c r="B15" s="239" t="s">
        <v>91</v>
      </c>
      <c r="C15" s="239"/>
      <c r="D15" s="239"/>
      <c r="E15" s="239"/>
      <c r="F15" s="239"/>
      <c r="G15" s="239"/>
      <c r="I15" s="16"/>
      <c r="J15" s="16"/>
      <c r="K15" s="101">
        <v>4</v>
      </c>
      <c r="M15" s="102" t="str">
        <f>IF(AND(I15&lt;=I12,I15&gt;=0),"OK","ERROR")</f>
        <v>OK</v>
      </c>
      <c r="N15" s="102" t="str">
        <f>IF(AND(J15&lt;=J12,J15&gt;=0),"OK","ERROR")</f>
        <v>OK</v>
      </c>
    </row>
    <row r="16" spans="1:14" ht="16" customHeight="1">
      <c r="A16" s="165" t="s">
        <v>84</v>
      </c>
      <c r="B16" s="239" t="s">
        <v>85</v>
      </c>
      <c r="C16" s="239"/>
      <c r="D16" s="239"/>
      <c r="E16" s="239"/>
      <c r="F16" s="239"/>
      <c r="G16" s="239"/>
      <c r="I16" s="16"/>
      <c r="J16" s="16"/>
      <c r="K16" s="101">
        <v>5</v>
      </c>
      <c r="M16" s="102" t="str">
        <f>IF(AND(I16&lt;=I12,I16&gt;=0),"OK","ERROR")</f>
        <v>OK</v>
      </c>
      <c r="N16" s="102" t="str">
        <f>IF(AND(J16&lt;=J12,J16&gt;=0),"OK","ERROR")</f>
        <v>OK</v>
      </c>
    </row>
    <row r="17" spans="1:14" s="4" customFormat="1" ht="6" customHeight="1">
      <c r="A17" s="175"/>
      <c r="B17" s="236"/>
      <c r="C17" s="236"/>
      <c r="D17" s="236"/>
      <c r="E17" s="236"/>
      <c r="F17" s="236"/>
      <c r="G17" s="236"/>
      <c r="H17" s="9"/>
      <c r="I17" s="158"/>
      <c r="J17" s="159"/>
      <c r="K17" s="6"/>
      <c r="L17" s="118"/>
      <c r="M17" s="6"/>
    </row>
    <row r="18" spans="1:14" ht="24.75" customHeight="1">
      <c r="A18" s="177">
        <v>2</v>
      </c>
      <c r="B18" s="238" t="s">
        <v>89</v>
      </c>
      <c r="C18" s="238"/>
      <c r="D18" s="238"/>
      <c r="E18" s="238"/>
      <c r="F18" s="238"/>
      <c r="G18" s="238"/>
      <c r="I18" s="16"/>
      <c r="J18" s="16"/>
      <c r="K18" s="176">
        <v>6</v>
      </c>
      <c r="M18" s="102" t="str">
        <f>IF(I18&gt;=0,"OK","ERROR")</f>
        <v>OK</v>
      </c>
      <c r="N18" s="102" t="str">
        <f>IF(J18&gt;=0,"OK","ERROR")</f>
        <v>OK</v>
      </c>
    </row>
    <row r="19" spans="1:14" s="4" customFormat="1" ht="6" customHeight="1">
      <c r="A19" s="175"/>
      <c r="B19" s="236"/>
      <c r="C19" s="236"/>
      <c r="D19" s="236"/>
      <c r="E19" s="236"/>
      <c r="F19" s="236"/>
      <c r="G19" s="236"/>
      <c r="H19" s="9"/>
      <c r="I19" s="158"/>
      <c r="J19" s="159"/>
      <c r="K19" s="6"/>
      <c r="L19" s="118"/>
      <c r="M19" s="6"/>
    </row>
    <row r="20" spans="1:14" ht="24.75" customHeight="1">
      <c r="A20" s="177">
        <v>3</v>
      </c>
      <c r="B20" s="238" t="s">
        <v>90</v>
      </c>
      <c r="C20" s="238"/>
      <c r="D20" s="238"/>
      <c r="E20" s="238"/>
      <c r="F20" s="238"/>
      <c r="G20" s="238"/>
      <c r="I20" s="16"/>
      <c r="J20" s="16"/>
      <c r="K20" s="176">
        <v>7</v>
      </c>
      <c r="M20" s="102" t="str">
        <f>IF(I20&gt;=0,"OK","ERROR")</f>
        <v>OK</v>
      </c>
      <c r="N20" s="102" t="str">
        <f>IF(J20&gt;=0,"OK","ERROR")</f>
        <v>OK</v>
      </c>
    </row>
    <row r="21" spans="1:14" s="4" customFormat="1" ht="6" customHeight="1">
      <c r="A21" s="175"/>
      <c r="B21" s="236"/>
      <c r="C21" s="236"/>
      <c r="D21" s="236"/>
      <c r="E21" s="236"/>
      <c r="F21" s="236"/>
      <c r="G21" s="236"/>
      <c r="H21" s="9"/>
      <c r="I21" s="158"/>
      <c r="J21" s="159"/>
      <c r="K21" s="6"/>
      <c r="L21" s="118"/>
      <c r="M21" s="6"/>
    </row>
    <row r="22" spans="1:14" ht="24.75" customHeight="1">
      <c r="A22" s="177">
        <v>4</v>
      </c>
      <c r="B22" s="238" t="s">
        <v>104</v>
      </c>
      <c r="C22" s="238"/>
      <c r="D22" s="238"/>
      <c r="E22" s="238"/>
      <c r="F22" s="238"/>
      <c r="G22" s="238"/>
      <c r="I22" s="16"/>
      <c r="J22" s="16"/>
      <c r="K22" s="176">
        <v>8</v>
      </c>
      <c r="M22" s="102" t="str">
        <f>IF(I22&gt;=0,"OK","ERROR")</f>
        <v>OK</v>
      </c>
      <c r="N22" s="102" t="str">
        <f>IF(J22&gt;=0,"OK","ERROR")</f>
        <v>OK</v>
      </c>
    </row>
    <row r="23" spans="1:14" ht="6" customHeight="1">
      <c r="A23" s="166"/>
      <c r="B23" s="237"/>
      <c r="C23" s="237"/>
      <c r="D23" s="237"/>
      <c r="E23" s="237"/>
      <c r="F23" s="237"/>
      <c r="G23" s="237"/>
      <c r="H23" s="56"/>
      <c r="I23" s="56"/>
      <c r="J23" s="56"/>
      <c r="K23" s="56"/>
      <c r="M23" s="49"/>
    </row>
    <row r="24" spans="1:14" ht="15" customHeight="1">
      <c r="B24" s="23" t="str">
        <f>"Version: "&amp;D29</f>
        <v>Version: 2.01.E0</v>
      </c>
      <c r="K24" s="95" t="s">
        <v>70</v>
      </c>
    </row>
    <row r="26" spans="1:14" ht="13">
      <c r="A26" s="167"/>
      <c r="B26" s="61"/>
      <c r="C26" s="29" t="s">
        <v>33</v>
      </c>
      <c r="D26" s="18" t="str">
        <f>J2</f>
        <v>XXXXXX</v>
      </c>
      <c r="G26" s="51" t="s">
        <v>107</v>
      </c>
      <c r="I26" s="102" t="str">
        <f>IF(I12&gt;0,IF(AND(I20&gt;0,I22&gt;0),"OK","ERROR"),"OK")</f>
        <v>OK</v>
      </c>
      <c r="J26" s="102" t="str">
        <f>IF(J12&gt;0,IF(AND(J20&gt;0,J22&gt;0),"OK","ERROR"),"OK")</f>
        <v>OK</v>
      </c>
    </row>
    <row r="27" spans="1:14">
      <c r="A27" s="168"/>
      <c r="B27" s="10"/>
      <c r="C27" s="6"/>
      <c r="D27" s="62" t="str">
        <f>J1</f>
        <v>PSIB_CVA</v>
      </c>
    </row>
    <row r="28" spans="1:14">
      <c r="A28" s="168"/>
      <c r="B28" s="10"/>
      <c r="C28" s="6"/>
      <c r="D28" s="62" t="str">
        <f>J3</f>
        <v>DD.MM.YYYY</v>
      </c>
    </row>
    <row r="29" spans="1:14">
      <c r="A29" s="168"/>
      <c r="B29" s="10"/>
      <c r="C29" s="6"/>
      <c r="D29" s="22" t="s">
        <v>105</v>
      </c>
    </row>
    <row r="30" spans="1:14">
      <c r="A30" s="168"/>
      <c r="B30" s="10"/>
      <c r="C30" s="6"/>
      <c r="D30" s="7" t="str">
        <f>I10</f>
        <v>col. 01</v>
      </c>
    </row>
    <row r="31" spans="1:14" ht="13">
      <c r="A31" s="169"/>
      <c r="B31" s="63"/>
      <c r="C31" s="9"/>
      <c r="D31" s="48">
        <f>COUNTIF(I12:N26,"ERROR")</f>
        <v>0</v>
      </c>
    </row>
    <row r="32" spans="1:14">
      <c r="A32" s="170"/>
      <c r="B32" s="10"/>
      <c r="C32" s="8"/>
      <c r="D32" s="6"/>
    </row>
    <row r="33" spans="1:4" ht="13">
      <c r="A33" s="170"/>
      <c r="B33" s="64"/>
      <c r="C33" s="8"/>
      <c r="D33" s="6"/>
    </row>
  </sheetData>
  <sheetProtection sheet="1" objects="1" scenarios="1"/>
  <mergeCells count="13">
    <mergeCell ref="B11:G11"/>
    <mergeCell ref="B17:G17"/>
    <mergeCell ref="B19:G19"/>
    <mergeCell ref="B21:G21"/>
    <mergeCell ref="B23:G23"/>
    <mergeCell ref="B12:G12"/>
    <mergeCell ref="B18:G18"/>
    <mergeCell ref="B20:G20"/>
    <mergeCell ref="B22:G22"/>
    <mergeCell ref="B13:G13"/>
    <mergeCell ref="B14:G14"/>
    <mergeCell ref="B15:G15"/>
    <mergeCell ref="B16:G16"/>
  </mergeCells>
  <printOptions gridLinesSet="0"/>
  <pageMargins left="0.39370078740157483" right="0.39370078740157483" top="0.39370078740157483" bottom="0.39370078740157483" header="0.31496062992125984" footer="0.31496062992125984"/>
  <pageSetup paperSize="9" scale="59" fitToHeight="2" pageOrder="overThenDown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PSIB_SR_Exc</K_x00fc_rzel>
    <ZIP_x0020_Anzeige xmlns="a51d903e-b287-4697-a864-dff44a858ca1">false</ZIP_x0020_Anzeige>
    <Titel xmlns="5f0592f7-ddc3-4725-828f-13a4b1adedb7">PSIB_CRSEC _OPR, _SETT, _CVA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2023-09-29T22:00:00+00:00</G_x00fc_ltigkeitsdatum>
    <G_x00fc_ltigkeitsdatumBis xmlns="5f0592f7-ddc3-4725-828f-13a4b1adedb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09FC8-2B71-42EE-AD4E-BC1DBA27EAC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3A442BD-946B-4041-B77E-C5E6CB3BD307}"/>
</file>

<file path=customXml/itemProps3.xml><?xml version="1.0" encoding="utf-8"?>
<ds:datastoreItem xmlns:ds="http://schemas.openxmlformats.org/officeDocument/2006/customXml" ds:itemID="{EF47FF8E-4B22-4714-B9C2-395B16F1B15B}">
  <ds:schemaRefs>
    <ds:schemaRef ds:uri="http://schemas.microsoft.com/office/2006/metadata/properties"/>
    <ds:schemaRef ds:uri="http://purl.org/dc/terms/"/>
    <ds:schemaRef ds:uri="5f0592f7-ddc3-4725-828f-13a4b1adedb7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a51d903e-b287-4697-a864-dff44a858ca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40E4D5-E26B-4AB9-9A3E-22114DD15F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Delivery note</vt:lpstr>
      <vt:lpstr>PSIB_CRSEC.MELD</vt:lpstr>
      <vt:lpstr>PSIB_OPR.MELD</vt:lpstr>
      <vt:lpstr>PSIB_SETT.MELD</vt:lpstr>
      <vt:lpstr>PSIB_CVA.MELD</vt:lpstr>
      <vt:lpstr>'Delivery note'!Druckbereich</vt:lpstr>
      <vt:lpstr>PSIB_CRSEC.MELD!Druckbereich</vt:lpstr>
      <vt:lpstr>PSIB_CVA.MELD!Druckbereich</vt:lpstr>
      <vt:lpstr>PSIB_OPR.MELD!Druckbereich</vt:lpstr>
      <vt:lpstr>PSIB_SETT.MELD!Druckbereich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PSIB_SR</dc:title>
  <dc:subject>survey documents</dc:subject>
  <dc:creator>SNB BNS</dc:creator>
  <cp:keywords>SNB, BNS, statistics, surveys, survey documents</cp:keywords>
  <cp:lastModifiedBy>Gruss Roland</cp:lastModifiedBy>
  <cp:lastPrinted>2014-06-19T12:35:38Z</cp:lastPrinted>
  <dcterms:created xsi:type="dcterms:W3CDTF">2003-09-24T12:46:20Z</dcterms:created>
  <dcterms:modified xsi:type="dcterms:W3CDTF">2023-04-12T13:18:19Z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in Arbeit</vt:lpwstr>
  </property>
  <property fmtid="{D5CDD505-2E9C-101B-9397-08002B2CF9AE}" pid="3" name="Titel">
    <vt:lpwstr>PSIB_CRSEC _OPR, _SETT, _CVA</vt:lpwstr>
  </property>
  <property fmtid="{D5CDD505-2E9C-101B-9397-08002B2CF9AE}" pid="4" name="ContentTypeId">
    <vt:lpwstr>0x0101007D2F1A9EF0CD26458704E34F920B1F40</vt:lpwstr>
  </property>
</Properties>
</file>