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b.ch\daten\appsdata\PRIMA\Templates für PRIMA\Koordinatenbasierte EHM\ZAVE\ZAVX\ZAVI\2024.08.01\"/>
    </mc:Choice>
  </mc:AlternateContent>
  <xr:revisionPtr revIDLastSave="0" documentId="13_ncr:1_{2D04C258-F79A-4784-BBFA-1CB838006719}" xr6:coauthVersionLast="47" xr6:coauthVersionMax="47" xr10:uidLastSave="{00000000-0000-0000-0000-000000000000}"/>
  <bookViews>
    <workbookView xWindow="-120" yWindow="-120" windowWidth="29040" windowHeight="15840" tabRatio="591" xr2:uid="{00000000-000D-0000-FFFF-FFFF00000000}"/>
  </bookViews>
  <sheets>
    <sheet name="Delivery note" sheetId="3" r:id="rId1"/>
    <sheet name="ZAVI02_A.MELD" sheetId="2" r:id="rId2"/>
    <sheet name="ZAVI02_B.MELD" sheetId="4" r:id="rId3"/>
    <sheet name="ZAVI02_C.MELD" sheetId="5" r:id="rId4"/>
    <sheet name="ZAVI02_D.MELD" sheetId="6" r:id="rId5"/>
    <sheet name="ZAVI02_E.MELD" sheetId="7" r:id="rId6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Card_Names" localSheetId="2">ZAVI02_B.MELD!$C$65:$C$68</definedName>
    <definedName name="Card_Names" localSheetId="3">ZAVI02_C.MELD!$C$65:$C$68</definedName>
    <definedName name="Card_Names" localSheetId="4">ZAVI02_D.MELD!$C$65:$C$68</definedName>
    <definedName name="Card_Names" localSheetId="5">ZAVI02_E.MELD!$C$65:$C$68</definedName>
    <definedName name="Card_Names">ZAVI02_A.MELD!$C$65:$C$68</definedName>
    <definedName name="Debitcard_List" localSheetId="2">ZAVI02_B.MELD!$C$65:$D$68</definedName>
    <definedName name="Debitcard_List" localSheetId="3">ZAVI02_C.MELD!$C$65:$D$68</definedName>
    <definedName name="Debitcard_List" localSheetId="4">ZAVI02_D.MELD!$C$65:$D$68</definedName>
    <definedName name="Debitcard_List" localSheetId="5">ZAVI02_E.MELD!$C$65:$D$68</definedName>
    <definedName name="Debitcard_List">ZAVI02_A.MELD!$C$65:$D$68</definedName>
    <definedName name="Debitcards" localSheetId="2">ZAVI02_B.MELD!$D$65:$D$68</definedName>
    <definedName name="Debitcards" localSheetId="3">ZAVI02_C.MELD!$D$65:$D$68</definedName>
    <definedName name="Debitcards" localSheetId="4">ZAVI02_D.MELD!$D$65:$D$68</definedName>
    <definedName name="Debitcards" localSheetId="5">ZAVI02_E.MELD!$D$65:$D$68</definedName>
    <definedName name="Debitcards">ZAVI02_A.MELD!$D$65:$D$68</definedName>
    <definedName name="P_Subtitle">'Delivery note'!$B$7</definedName>
    <definedName name="P_Title">'Delivery note'!$B$6</definedName>
    <definedName name="_xlnm.Print_Area" localSheetId="0">'Delivery note'!$A$1:$H$39</definedName>
    <definedName name="_xlnm.Print_Area" localSheetId="1">ZAVI02_A.MELD!$A$1:$L$55</definedName>
    <definedName name="_xlnm.Print_Area" localSheetId="2">ZAVI02_B.MELD!$A$1:$L$55</definedName>
    <definedName name="_xlnm.Print_Area" localSheetId="3">ZAVI02_C.MELD!$A$1:$L$55</definedName>
    <definedName name="_xlnm.Print_Area" localSheetId="4">ZAVI02_D.MELD!$A$1:$L$55</definedName>
    <definedName name="_xlnm.Print_Area" localSheetId="5">ZAVI02_E.MELD!$A$1:$L$55</definedName>
    <definedName name="_xlnm.Print_Titles" localSheetId="1">ZAVI02_A.MELD!$1:$11</definedName>
    <definedName name="_xlnm.Print_Titles" localSheetId="2">ZAVI02_B.MELD!$1:$11</definedName>
    <definedName name="_xlnm.Print_Titles" localSheetId="3">ZAVI02_C.MELD!$1:$11</definedName>
    <definedName name="_xlnm.Print_Titles" localSheetId="4">ZAVI02_D.MELD!$1:$11</definedName>
    <definedName name="_xlnm.Print_Titles" localSheetId="5">ZAVI02_E.MELD!$1:$11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F90" i="4" s="1"/>
  <c r="K4" i="5"/>
  <c r="G60" i="5" s="1"/>
  <c r="C94" i="5" s="1"/>
  <c r="D22" i="3" s="1"/>
  <c r="K4" i="6"/>
  <c r="G23" i="3" s="1"/>
  <c r="K4" i="7"/>
  <c r="G24" i="3" s="1"/>
  <c r="K4" i="2"/>
  <c r="G60" i="2" s="1"/>
  <c r="C93" i="7"/>
  <c r="C90" i="7"/>
  <c r="H59" i="7"/>
  <c r="G59" i="7"/>
  <c r="G58" i="7"/>
  <c r="B54" i="7"/>
  <c r="K3" i="7"/>
  <c r="C91" i="7" s="1"/>
  <c r="K2" i="7"/>
  <c r="C89" i="7" s="1"/>
  <c r="C93" i="6"/>
  <c r="C90" i="6"/>
  <c r="H59" i="6"/>
  <c r="G59" i="6"/>
  <c r="G58" i="6"/>
  <c r="B54" i="6"/>
  <c r="K3" i="6"/>
  <c r="C91" i="6" s="1"/>
  <c r="K2" i="6"/>
  <c r="C89" i="6" s="1"/>
  <c r="C93" i="5"/>
  <c r="C90" i="5"/>
  <c r="H59" i="5"/>
  <c r="G59" i="5"/>
  <c r="G58" i="5"/>
  <c r="B54" i="5"/>
  <c r="K3" i="5"/>
  <c r="C91" i="5"/>
  <c r="K2" i="5"/>
  <c r="C89" i="5" s="1"/>
  <c r="C93" i="4"/>
  <c r="C90" i="4"/>
  <c r="H59" i="4"/>
  <c r="G59" i="4"/>
  <c r="G58" i="4"/>
  <c r="B54" i="4"/>
  <c r="K3" i="4"/>
  <c r="C91" i="4" s="1"/>
  <c r="K2" i="4"/>
  <c r="C89" i="4" s="1"/>
  <c r="H37" i="3"/>
  <c r="H34" i="3" s="1"/>
  <c r="B32" i="3"/>
  <c r="H26" i="3"/>
  <c r="H59" i="2"/>
  <c r="G59" i="2"/>
  <c r="G58" i="2"/>
  <c r="C93" i="2"/>
  <c r="K3" i="2"/>
  <c r="C91" i="2" s="1"/>
  <c r="K2" i="2"/>
  <c r="C89" i="2" s="1"/>
  <c r="B54" i="2"/>
  <c r="C90" i="2"/>
  <c r="F90" i="7" l="1"/>
  <c r="G60" i="7"/>
  <c r="C94" i="7" s="1"/>
  <c r="D24" i="3" s="1"/>
  <c r="F90" i="6"/>
  <c r="G21" i="3"/>
  <c r="F90" i="5"/>
  <c r="G22" i="3"/>
  <c r="C94" i="6"/>
  <c r="D23" i="3" s="1"/>
  <c r="G60" i="6"/>
  <c r="H35" i="3"/>
  <c r="F90" i="2"/>
  <c r="C94" i="2"/>
  <c r="D20" i="3" s="1"/>
  <c r="G60" i="4"/>
  <c r="C94" i="4" s="1"/>
  <c r="D21" i="3" s="1"/>
  <c r="G20" i="3"/>
  <c r="D26" i="3" l="1"/>
  <c r="B26" i="3" s="1"/>
</calcChain>
</file>

<file path=xl/sharedStrings.xml><?xml version="1.0" encoding="utf-8"?>
<sst xmlns="http://schemas.openxmlformats.org/spreadsheetml/2006/main" count="396" uniqueCount="91">
  <si>
    <t>XXXXXX</t>
  </si>
  <si>
    <t>E-Mail</t>
  </si>
  <si>
    <t>1.1</t>
  </si>
  <si>
    <t>1.1.1</t>
  </si>
  <si>
    <t>2.1</t>
  </si>
  <si>
    <t>$fid</t>
  </si>
  <si>
    <t>Form</t>
  </si>
  <si>
    <t>2.1.1</t>
  </si>
  <si>
    <t>3.1</t>
  </si>
  <si>
    <t>Total</t>
  </si>
  <si>
    <t>Parameter</t>
  </si>
  <si>
    <t>$par</t>
  </si>
  <si>
    <t>$eod</t>
  </si>
  <si>
    <t>ZAVI</t>
  </si>
  <si>
    <t>2.3</t>
  </si>
  <si>
    <t>3.2</t>
  </si>
  <si>
    <t>ZAVI02</t>
  </si>
  <si>
    <t>MAE</t>
  </si>
  <si>
    <t>WEI</t>
  </si>
  <si>
    <t>POS</t>
  </si>
  <si>
    <t>VDE</t>
  </si>
  <si>
    <t>Survey</t>
  </si>
  <si>
    <t>Forms</t>
  </si>
  <si>
    <t>Cut-off date</t>
  </si>
  <si>
    <t>Irregular delivery</t>
  </si>
  <si>
    <t>DD.MM.YYYY</t>
  </si>
  <si>
    <t xml:space="preserve"> -&gt; Press Tab to move from cell to cell</t>
  </si>
  <si>
    <t>Please fill out</t>
  </si>
  <si>
    <t>Company name</t>
  </si>
  <si>
    <t>Division</t>
  </si>
  <si>
    <t>Address</t>
  </si>
  <si>
    <t>Postal code/town</t>
  </si>
  <si>
    <t>Responsible officer</t>
  </si>
  <si>
    <t>Tel. no.</t>
  </si>
  <si>
    <t>Validation</t>
  </si>
  <si>
    <t>Errors</t>
  </si>
  <si>
    <r>
      <t xml:space="preserve">Comments: </t>
    </r>
    <r>
      <rPr>
        <sz val="10"/>
        <color indexed="8"/>
        <rFont val="Arial"/>
        <family val="2"/>
      </rPr>
      <t>Please use a separate document for your comments to this delivery and include</t>
    </r>
  </si>
  <si>
    <t>Swiss National Bank</t>
  </si>
  <si>
    <t>Ordering survey documents:</t>
  </si>
  <si>
    <t>Questions on surveys:</t>
  </si>
  <si>
    <t>P.O. Box</t>
  </si>
  <si>
    <t>CH-8022 Zurich</t>
  </si>
  <si>
    <t>Subject:</t>
  </si>
  <si>
    <t>Cashless payment transactions</t>
  </si>
  <si>
    <t>Issuers – Debit cards</t>
  </si>
  <si>
    <t>1. Cards</t>
  </si>
  <si>
    <t>Number of cards</t>
  </si>
  <si>
    <t xml:space="preserve">     Of which with contactless payment function</t>
  </si>
  <si>
    <t>2. Payments</t>
  </si>
  <si>
    <t>Stock 
at end of month</t>
  </si>
  <si>
    <t>Col. 01</t>
  </si>
  <si>
    <t>Domestic payment cards</t>
  </si>
  <si>
    <t>Transactions</t>
  </si>
  <si>
    <t>Amount</t>
  </si>
  <si>
    <t>in thousands</t>
  </si>
  <si>
    <t>in CHF millions</t>
  </si>
  <si>
    <t>Col. 02</t>
  </si>
  <si>
    <t>Col. 03</t>
  </si>
  <si>
    <t>Domestic payments</t>
  </si>
  <si>
    <t>'Card-present' payments for goods and services</t>
  </si>
  <si>
    <t xml:space="preserve">     Of which contactless</t>
  </si>
  <si>
    <t>Foreign payments</t>
  </si>
  <si>
    <t>'Card-not present' payments for goods and services</t>
  </si>
  <si>
    <t>3. Cash withdrawals</t>
  </si>
  <si>
    <t>Domestic withdrawals</t>
  </si>
  <si>
    <t>Withdrawals at ATMs and points of sale</t>
  </si>
  <si>
    <t>Foreign withdrawals</t>
  </si>
  <si>
    <t>Checks:</t>
  </si>
  <si>
    <t>Row 001 &gt;/= Row 011 -&gt; ERROR</t>
  </si>
  <si>
    <t>Row 002 &gt;/= Row 021 -&gt; ERROR</t>
  </si>
  <si>
    <t>Please select payment instrument</t>
  </si>
  <si>
    <t>Other</t>
  </si>
  <si>
    <t>Number  of cards is not blank</t>
  </si>
  <si>
    <t>ZAVI02_A</t>
  </si>
  <si>
    <t>ZAVI02_B</t>
  </si>
  <si>
    <t>ZAVI02_C</t>
  </si>
  <si>
    <t>ZAVI02_D</t>
  </si>
  <si>
    <t>ZAVI02_E</t>
  </si>
  <si>
    <t>Debitcards</t>
  </si>
  <si>
    <t>Visa Debit (incl. V Pay)</t>
  </si>
  <si>
    <t>Debit card list</t>
  </si>
  <si>
    <t>Tel: +41 58 631 00 00</t>
  </si>
  <si>
    <t>SNB code</t>
  </si>
  <si>
    <r>
      <t>Explanations:</t>
    </r>
    <r>
      <rPr>
        <sz val="10"/>
        <color indexed="8"/>
        <rFont val="Arial"/>
        <family val="2"/>
      </rPr>
      <t xml:space="preserve"> Please read the explanations required for this survey at: </t>
    </r>
    <r>
      <rPr>
        <i/>
        <u/>
        <sz val="10"/>
        <color indexed="8"/>
        <rFont val="Arial"/>
        <family val="2"/>
      </rPr>
      <t>https://emi.snb.ch/en/emi/ZAVX</t>
    </r>
  </si>
  <si>
    <t>Release 1.2</t>
  </si>
  <si>
    <t>Statistics</t>
  </si>
  <si>
    <r>
      <t xml:space="preserve">Additional information required can be found at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The SNB &gt; Statistics &gt; Surveys</t>
    </r>
    <r>
      <rPr>
        <sz val="10"/>
        <color theme="1"/>
        <rFont val="Arial"/>
        <family val="2"/>
      </rPr>
      <t>.</t>
    </r>
  </si>
  <si>
    <r>
      <rPr>
        <b/>
        <sz val="10"/>
        <rFont val="Arial"/>
        <family val="2"/>
      </rPr>
      <t>Submission deadline:</t>
    </r>
    <r>
      <rPr>
        <sz val="10"/>
        <rFont val="Arial"/>
        <family val="2"/>
      </rPr>
      <t xml:space="preserve"> The forms, which are required on a monthly basis, must be submitted </t>
    </r>
    <r>
      <rPr>
        <b/>
        <sz val="10"/>
        <rFont val="Arial"/>
        <family val="2"/>
      </rPr>
      <t>within one month.</t>
    </r>
  </si>
  <si>
    <t>1.01.E0</t>
  </si>
  <si>
    <t>Debit Mastercard (incl. Maestro)</t>
  </si>
  <si>
    <t>PostFinance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</si>
</sst>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#,##0_)"/>
    <numFmt numFmtId="166" formatCode="000000"/>
    <numFmt numFmtId="167" formatCode="0&quot; ERROR&quot;"/>
    <numFmt numFmtId="168" formatCode="d/mm/yyyy"/>
    <numFmt numFmtId="169" formatCode="#,##0_);[Red]\-#,##0_);;@"/>
    <numFmt numFmtId="170" formatCode="000"/>
    <numFmt numFmtId="171" formatCode="#,##0.0_);[Red]\-#,##0.0_);;@"/>
  </numFmts>
  <fonts count="28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169" fontId="14" fillId="0" borderId="1" applyFill="0">
      <protection locked="0"/>
    </xf>
    <xf numFmtId="171" fontId="14" fillId="0" borderId="1">
      <protection locked="0"/>
    </xf>
    <xf numFmtId="0" fontId="14" fillId="2" borderId="2" applyNumberFormat="0">
      <alignment vertical="center"/>
    </xf>
    <xf numFmtId="169" fontId="14" fillId="0" borderId="3"/>
    <xf numFmtId="165" fontId="2" fillId="0" borderId="4">
      <alignment horizontal="center"/>
      <protection locked="0"/>
    </xf>
    <xf numFmtId="0" fontId="14" fillId="0" borderId="5" applyNumberFormat="0">
      <alignment horizontal="center" vertical="center"/>
    </xf>
    <xf numFmtId="169" fontId="14" fillId="0" borderId="2" applyNumberFormat="0" applyFont="0" applyAlignment="0">
      <alignment vertical="center"/>
    </xf>
    <xf numFmtId="170" fontId="14" fillId="3" borderId="2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4" fillId="0" borderId="0"/>
    <xf numFmtId="164" fontId="4" fillId="0" borderId="0" applyFill="0" applyBorder="0">
      <alignment horizontal="left"/>
    </xf>
    <xf numFmtId="0" fontId="17" fillId="0" borderId="0" applyNumberFormat="0" applyFill="0" applyBorder="0" applyAlignment="0" applyProtection="0"/>
    <xf numFmtId="0" fontId="18" fillId="5" borderId="6">
      <alignment horizontal="center" vertical="center"/>
    </xf>
  </cellStyleXfs>
  <cellXfs count="153">
    <xf numFmtId="0" fontId="0" fillId="0" borderId="0" xfId="0"/>
    <xf numFmtId="0" fontId="5" fillId="0" borderId="4" xfId="0" applyFont="1" applyBorder="1" applyAlignment="1" applyProtection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4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66" fontId="21" fillId="6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14" fontId="21" fillId="6" borderId="22" xfId="0" applyNumberFormat="1" applyFont="1" applyFill="1" applyBorder="1" applyAlignment="1" applyProtection="1">
      <alignment horizontal="center" vertical="center"/>
      <protection locked="0"/>
    </xf>
    <xf numFmtId="0" fontId="21" fillId="6" borderId="21" xfId="0" applyFont="1" applyFill="1" applyBorder="1" applyAlignment="1" applyProtection="1">
      <alignment horizontal="center" vertical="center"/>
      <protection locked="0"/>
    </xf>
    <xf numFmtId="0" fontId="17" fillId="0" borderId="0" xfId="13" applyFont="1"/>
    <xf numFmtId="0" fontId="19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/>
    <xf numFmtId="0" fontId="21" fillId="0" borderId="0" xfId="0" applyFont="1" applyFill="1" applyAlignment="1">
      <alignment vertical="center" textRotation="90"/>
    </xf>
    <xf numFmtId="0" fontId="19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5" borderId="23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vertical="center"/>
    </xf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8" fillId="5" borderId="24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24" fillId="5" borderId="24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9" xfId="9" applyFont="1" applyBorder="1" applyAlignment="1" applyProtection="1">
      <alignment horizontal="left" readingOrder="1"/>
    </xf>
    <xf numFmtId="0" fontId="20" fillId="0" borderId="9" xfId="0" applyFont="1" applyBorder="1"/>
    <xf numFmtId="0" fontId="26" fillId="0" borderId="0" xfId="0" applyFont="1" applyAlignment="1">
      <alignment horizontal="left" readingOrder="1"/>
    </xf>
    <xf numFmtId="0" fontId="20" fillId="0" borderId="0" xfId="0" applyFont="1" applyAlignment="1"/>
    <xf numFmtId="0" fontId="26" fillId="0" borderId="0" xfId="0" applyFont="1" applyAlignment="1">
      <alignment horizontal="right" readingOrder="1"/>
    </xf>
    <xf numFmtId="0" fontId="19" fillId="0" borderId="0" xfId="0" applyFont="1" applyAlignment="1"/>
    <xf numFmtId="0" fontId="25" fillId="0" borderId="0" xfId="9" applyFont="1" applyAlignment="1" applyProtection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8" fontId="5" fillId="0" borderId="4" xfId="0" quotePrefix="1" applyNumberFormat="1" applyFont="1" applyBorder="1" applyAlignment="1" applyProtection="1">
      <alignment horizontal="center" vertical="center"/>
    </xf>
    <xf numFmtId="169" fontId="14" fillId="0" borderId="1" xfId="1">
      <protection locked="0"/>
    </xf>
    <xf numFmtId="170" fontId="14" fillId="3" borderId="2" xfId="8">
      <alignment horizontal="center"/>
    </xf>
    <xf numFmtId="14" fontId="2" fillId="0" borderId="0" xfId="0" applyNumberFormat="1" applyFont="1" applyBorder="1"/>
    <xf numFmtId="2" fontId="2" fillId="0" borderId="0" xfId="0" applyNumberFormat="1" applyFont="1" applyBorder="1" applyAlignment="1">
      <alignment horizontal="left"/>
    </xf>
    <xf numFmtId="0" fontId="0" fillId="0" borderId="0" xfId="0" quotePrefix="1"/>
    <xf numFmtId="164" fontId="5" fillId="0" borderId="0" xfId="12" applyFont="1" applyBorder="1">
      <alignment horizontal="left"/>
    </xf>
    <xf numFmtId="0" fontId="0" fillId="5" borderId="0" xfId="0" applyFont="1" applyFill="1" applyProtection="1"/>
    <xf numFmtId="0" fontId="19" fillId="5" borderId="0" xfId="0" applyFont="1" applyFill="1" applyAlignment="1" applyProtection="1">
      <alignment horizontal="center"/>
    </xf>
    <xf numFmtId="0" fontId="3" fillId="0" borderId="0" xfId="11" applyFont="1"/>
    <xf numFmtId="0" fontId="14" fillId="0" borderId="0" xfId="11"/>
    <xf numFmtId="0" fontId="23" fillId="0" borderId="0" xfId="11" applyFont="1" applyBorder="1"/>
    <xf numFmtId="164" fontId="10" fillId="0" borderId="0" xfId="12" applyFont="1" applyBorder="1">
      <alignment horizontal="left"/>
    </xf>
    <xf numFmtId="0" fontId="11" fillId="0" borderId="0" xfId="11" applyFont="1"/>
    <xf numFmtId="0" fontId="5" fillId="0" borderId="0" xfId="11" applyFont="1" applyAlignment="1">
      <alignment horizontal="center" vertical="top"/>
    </xf>
    <xf numFmtId="0" fontId="5" fillId="0" borderId="0" xfId="11" applyFont="1" applyAlignment="1">
      <alignment horizontal="left" vertical="top"/>
    </xf>
    <xf numFmtId="0" fontId="14" fillId="0" borderId="9" xfId="11" applyBorder="1"/>
    <xf numFmtId="164" fontId="5" fillId="0" borderId="11" xfId="12" applyFont="1" applyBorder="1">
      <alignment horizontal="left"/>
    </xf>
    <xf numFmtId="164" fontId="11" fillId="0" borderId="11" xfId="12" applyFont="1" applyBorder="1">
      <alignment horizontal="left"/>
    </xf>
    <xf numFmtId="0" fontId="14" fillId="0" borderId="11" xfId="11" applyBorder="1"/>
    <xf numFmtId="0" fontId="14" fillId="0" borderId="12" xfId="11" applyBorder="1"/>
    <xf numFmtId="0" fontId="14" fillId="0" borderId="13" xfId="11" applyBorder="1"/>
    <xf numFmtId="0" fontId="14" fillId="0" borderId="5" xfId="6" applyBorder="1">
      <alignment horizontal="center" vertical="center"/>
    </xf>
    <xf numFmtId="0" fontId="14" fillId="0" borderId="2" xfId="11" applyBorder="1"/>
    <xf numFmtId="0" fontId="14" fillId="0" borderId="0" xfId="11" applyBorder="1"/>
    <xf numFmtId="170" fontId="14" fillId="3" borderId="13" xfId="8" applyBorder="1">
      <alignment horizontal="center"/>
    </xf>
    <xf numFmtId="2" fontId="14" fillId="0" borderId="0" xfId="11" quotePrefix="1" applyNumberFormat="1" applyBorder="1"/>
    <xf numFmtId="0" fontId="14" fillId="0" borderId="14" xfId="11" applyBorder="1"/>
    <xf numFmtId="0" fontId="14" fillId="0" borderId="15" xfId="11" applyBorder="1"/>
    <xf numFmtId="0" fontId="14" fillId="0" borderId="7" xfId="11" applyBorder="1" applyAlignment="1">
      <alignment horizontal="left"/>
    </xf>
    <xf numFmtId="0" fontId="14" fillId="0" borderId="13" xfId="11" applyBorder="1" applyAlignment="1">
      <alignment horizontal="left"/>
    </xf>
    <xf numFmtId="0" fontId="14" fillId="0" borderId="8" xfId="11" applyBorder="1" applyAlignment="1">
      <alignment horizontal="left" vertical="top"/>
    </xf>
    <xf numFmtId="0" fontId="14" fillId="0" borderId="2" xfId="11" applyBorder="1" applyAlignment="1">
      <alignment horizontal="left" vertical="top"/>
    </xf>
    <xf numFmtId="0" fontId="14" fillId="0" borderId="10" xfId="6" applyBorder="1">
      <alignment horizontal="center" vertical="center"/>
    </xf>
    <xf numFmtId="0" fontId="14" fillId="0" borderId="5" xfId="6">
      <alignment horizontal="center" vertical="center"/>
    </xf>
    <xf numFmtId="0" fontId="14" fillId="0" borderId="5" xfId="11" applyBorder="1"/>
    <xf numFmtId="164" fontId="5" fillId="7" borderId="11" xfId="12" applyFont="1" applyFill="1" applyBorder="1">
      <alignment horizontal="left"/>
    </xf>
    <xf numFmtId="0" fontId="14" fillId="7" borderId="11" xfId="11" applyFill="1" applyBorder="1"/>
    <xf numFmtId="0" fontId="14" fillId="7" borderId="13" xfId="7" applyNumberFormat="1" applyFont="1" applyFill="1" applyBorder="1" applyAlignment="1"/>
    <xf numFmtId="164" fontId="4" fillId="0" borderId="0" xfId="12" applyFont="1" applyFill="1" applyBorder="1">
      <alignment horizontal="left"/>
    </xf>
    <xf numFmtId="0" fontId="14" fillId="0" borderId="0" xfId="11" applyFill="1" applyBorder="1"/>
    <xf numFmtId="0" fontId="14" fillId="0" borderId="2" xfId="7" applyNumberFormat="1" applyFont="1" applyFill="1" applyBorder="1" applyAlignment="1"/>
    <xf numFmtId="0" fontId="14" fillId="0" borderId="0" xfId="11" quotePrefix="1" applyBorder="1" applyAlignment="1">
      <alignment horizontal="left"/>
    </xf>
    <xf numFmtId="0" fontId="4" fillId="0" borderId="16" xfId="11" applyFont="1" applyFill="1" applyBorder="1"/>
    <xf numFmtId="0" fontId="14" fillId="0" borderId="16" xfId="11" applyFill="1" applyBorder="1"/>
    <xf numFmtId="0" fontId="14" fillId="0" borderId="8" xfId="11" applyBorder="1" applyAlignment="1">
      <alignment horizontal="left"/>
    </xf>
    <xf numFmtId="0" fontId="14" fillId="0" borderId="2" xfId="11" applyBorder="1" applyAlignment="1">
      <alignment horizontal="left"/>
    </xf>
    <xf numFmtId="164" fontId="4" fillId="0" borderId="0" xfId="12" applyFont="1" applyBorder="1">
      <alignment horizontal="left"/>
    </xf>
    <xf numFmtId="0" fontId="14" fillId="0" borderId="8" xfId="7" applyNumberFormat="1" applyFont="1" applyBorder="1" applyAlignment="1"/>
    <xf numFmtId="0" fontId="14" fillId="0" borderId="2" xfId="7" applyNumberFormat="1" applyFont="1" applyBorder="1" applyAlignment="1"/>
    <xf numFmtId="0" fontId="14" fillId="0" borderId="11" xfId="11" applyBorder="1" applyAlignment="1">
      <alignment horizontal="right"/>
    </xf>
    <xf numFmtId="0" fontId="14" fillId="0" borderId="17" xfId="11" applyBorder="1"/>
    <xf numFmtId="0" fontId="14" fillId="0" borderId="7" xfId="11" applyBorder="1"/>
    <xf numFmtId="0" fontId="14" fillId="0" borderId="10" xfId="11" applyBorder="1"/>
    <xf numFmtId="0" fontId="14" fillId="0" borderId="2" xfId="7" applyNumberFormat="1" applyAlignment="1"/>
    <xf numFmtId="164" fontId="5" fillId="7" borderId="11" xfId="12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/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7" fontId="9" fillId="0" borderId="10" xfId="0" applyNumberFormat="1" applyFont="1" applyBorder="1"/>
    <xf numFmtId="0" fontId="2" fillId="0" borderId="11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7" fontId="9" fillId="0" borderId="9" xfId="0" applyNumberFormat="1" applyFont="1" applyBorder="1" applyAlignment="1">
      <alignment horizontal="left"/>
    </xf>
    <xf numFmtId="0" fontId="2" fillId="0" borderId="11" xfId="0" applyFont="1" applyBorder="1"/>
    <xf numFmtId="164" fontId="5" fillId="7" borderId="0" xfId="12" applyFont="1" applyFill="1" applyBorder="1" applyAlignment="1">
      <alignment horizontal="left" vertical="center"/>
    </xf>
    <xf numFmtId="164" fontId="5" fillId="7" borderId="0" xfId="12" applyFont="1" applyFill="1" applyBorder="1">
      <alignment horizontal="left"/>
    </xf>
    <xf numFmtId="0" fontId="14" fillId="7" borderId="0" xfId="11" applyFill="1" applyBorder="1"/>
    <xf numFmtId="0" fontId="14" fillId="7" borderId="17" xfId="11" applyFill="1" applyBorder="1"/>
    <xf numFmtId="0" fontId="14" fillId="7" borderId="2" xfId="7" applyNumberFormat="1" applyFont="1" applyFill="1" applyBorder="1" applyAlignment="1"/>
    <xf numFmtId="0" fontId="24" fillId="5" borderId="0" xfId="0" applyFont="1" applyFill="1"/>
    <xf numFmtId="0" fontId="0" fillId="5" borderId="0" xfId="0" applyFill="1"/>
    <xf numFmtId="0" fontId="27" fillId="0" borderId="0" xfId="0" applyFont="1"/>
    <xf numFmtId="0" fontId="1" fillId="0" borderId="14" xfId="0" applyFont="1" applyBorder="1" applyAlignment="1">
      <alignment vertical="center"/>
    </xf>
    <xf numFmtId="0" fontId="18" fillId="5" borderId="6" xfId="14">
      <alignment horizontal="center" vertical="center"/>
    </xf>
    <xf numFmtId="0" fontId="1" fillId="0" borderId="15" xfId="0" applyFont="1" applyBorder="1" applyAlignment="1">
      <alignment vertical="center"/>
    </xf>
    <xf numFmtId="0" fontId="14" fillId="0" borderId="7" xfId="11" applyFont="1" applyBorder="1" applyAlignment="1">
      <alignment horizontal="left" vertical="center" wrapText="1"/>
    </xf>
    <xf numFmtId="0" fontId="0" fillId="0" borderId="15" xfId="0" applyBorder="1"/>
    <xf numFmtId="171" fontId="14" fillId="0" borderId="1" xfId="2">
      <protection locked="0"/>
    </xf>
    <xf numFmtId="171" fontId="14" fillId="0" borderId="1" xfId="2" quotePrefix="1">
      <protection locked="0"/>
    </xf>
    <xf numFmtId="0" fontId="1" fillId="0" borderId="0" xfId="0" applyFont="1" applyAlignment="1">
      <alignment horizontal="left"/>
    </xf>
    <xf numFmtId="164" fontId="4" fillId="0" borderId="0" xfId="12" quotePrefix="1" applyFont="1" applyFill="1" applyBorder="1">
      <alignment horizontal="left"/>
    </xf>
    <xf numFmtId="0" fontId="4" fillId="0" borderId="0" xfId="11" quotePrefix="1" applyFont="1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" fillId="0" borderId="15" xfId="0" quotePrefix="1" applyFont="1" applyBorder="1"/>
    <xf numFmtId="2" fontId="1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 vertical="top" wrapText="1"/>
    </xf>
    <xf numFmtId="0" fontId="1" fillId="5" borderId="0" xfId="0" applyNumberFormat="1" applyFont="1" applyFill="1" applyAlignment="1" applyProtection="1">
      <alignment horizontal="left" vertical="top"/>
    </xf>
    <xf numFmtId="0" fontId="1" fillId="0" borderId="0" xfId="0" applyFont="1" applyFill="1" applyAlignment="1">
      <alignment horizontal="left" vertical="center"/>
    </xf>
    <xf numFmtId="0" fontId="0" fillId="6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/>
    </xf>
    <xf numFmtId="49" fontId="0" fillId="6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4" fillId="0" borderId="18" xfId="11" applyBorder="1" applyAlignment="1">
      <alignment horizontal="left"/>
    </xf>
    <xf numFmtId="0" fontId="14" fillId="0" borderId="19" xfId="11" applyBorder="1" applyAlignment="1">
      <alignment horizontal="left"/>
    </xf>
    <xf numFmtId="2" fontId="14" fillId="0" borderId="11" xfId="11" applyNumberFormat="1" applyBorder="1" applyAlignment="1">
      <alignment horizontal="left"/>
    </xf>
    <xf numFmtId="0" fontId="17" fillId="8" borderId="18" xfId="0" applyFont="1" applyFill="1" applyBorder="1" applyAlignment="1" applyProtection="1">
      <alignment horizontal="center" vertical="center"/>
      <protection locked="0"/>
    </xf>
    <xf numFmtId="0" fontId="17" fillId="8" borderId="20" xfId="0" applyFont="1" applyFill="1" applyBorder="1" applyAlignment="1" applyProtection="1">
      <alignment horizontal="center" vertical="center"/>
      <protection locked="0"/>
    </xf>
    <xf numFmtId="0" fontId="17" fillId="8" borderId="19" xfId="0" applyFont="1" applyFill="1" applyBorder="1" applyAlignment="1" applyProtection="1">
      <alignment horizontal="center" vertical="center"/>
      <protection locked="0"/>
    </xf>
  </cellXfs>
  <cellStyles count="15">
    <cellStyle name="Beobachtung" xfId="1" xr:uid="{00000000-0005-0000-0000-000000000000}"/>
    <cellStyle name="Beobachtung (2)" xfId="2" xr:uid="{00000000-0005-0000-0000-000001000000}"/>
    <cellStyle name="Beobachtung (gesperrt)" xfId="3" xr:uid="{00000000-0005-0000-0000-000002000000}"/>
    <cellStyle name="Beobachtung (Total)" xfId="4" xr:uid="{00000000-0005-0000-0000-000003000000}"/>
    <cellStyle name="Betrag" xfId="5" xr:uid="{00000000-0005-0000-0000-000004000000}"/>
    <cellStyle name="ColPos" xfId="6" xr:uid="{00000000-0005-0000-0000-000005000000}"/>
    <cellStyle name="EmptyField" xfId="7" xr:uid="{00000000-0005-0000-0000-000006000000}"/>
    <cellStyle name="Hyperlink" xfId="9" builtinId="8"/>
    <cellStyle name="LinePos" xfId="8" xr:uid="{00000000-0005-0000-0000-000008000000}"/>
    <cellStyle name="Neutral" xfId="10" builtinId="28" customBuiltin="1"/>
    <cellStyle name="Normal" xfId="0" builtinId="0"/>
    <cellStyle name="Standard 2" xfId="11" xr:uid="{00000000-0005-0000-0000-00000B000000}"/>
    <cellStyle name="Titel" xfId="12" xr:uid="{00000000-0005-0000-0000-00000C000000}"/>
    <cellStyle name="Überschrift 5" xfId="13" xr:uid="{00000000-0005-0000-0000-00000D000000}"/>
    <cellStyle name="ValMessage" xfId="14" xr:uid="{00000000-0005-0000-0000-00000E000000}"/>
  </cellStyles>
  <dxfs count="5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25400</xdr:rowOff>
    </xdr:from>
    <xdr:to>
      <xdr:col>2</xdr:col>
      <xdr:colOff>685800</xdr:colOff>
      <xdr:row>2</xdr:row>
      <xdr:rowOff>203200</xdr:rowOff>
    </xdr:to>
    <xdr:pic>
      <xdr:nvPicPr>
        <xdr:cNvPr id="1136" name="Grafik 8" descr="SNB_LOGO_46_RGB.jpg">
          <a:extLst>
            <a:ext uri="{FF2B5EF4-FFF2-40B4-BE49-F238E27FC236}">
              <a16:creationId xmlns:a16="http://schemas.microsoft.com/office/drawing/2014/main" id="{621FDF0E-7621-48D8-BC55-604E1FF1A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6319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2197" name="Grafik 8" descr="SNB_LOGO_46_RGB.jpg">
          <a:extLst>
            <a:ext uri="{FF2B5EF4-FFF2-40B4-BE49-F238E27FC236}">
              <a16:creationId xmlns:a16="http://schemas.microsoft.com/office/drawing/2014/main" id="{E1581A5D-65E3-4EE9-8BD7-05A604CC4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3091" name="Grafik 8" descr="SNB_LOGO_46_RGB.jpg">
          <a:extLst>
            <a:ext uri="{FF2B5EF4-FFF2-40B4-BE49-F238E27FC236}">
              <a16:creationId xmlns:a16="http://schemas.microsoft.com/office/drawing/2014/main" id="{111E8C97-925D-4E81-B1A0-CE11BD751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4115" name="Grafik 8" descr="SNB_LOGO_46_RGB.jpg">
          <a:extLst>
            <a:ext uri="{FF2B5EF4-FFF2-40B4-BE49-F238E27FC236}">
              <a16:creationId xmlns:a16="http://schemas.microsoft.com/office/drawing/2014/main" id="{DEDF56D2-DBE5-4514-B952-3E47F0A97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5139" name="Grafik 8" descr="SNB_LOGO_46_RGB.jpg">
          <a:extLst>
            <a:ext uri="{FF2B5EF4-FFF2-40B4-BE49-F238E27FC236}">
              <a16:creationId xmlns:a16="http://schemas.microsoft.com/office/drawing/2014/main" id="{A9076A72-3185-4BCA-9421-CE81957A4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6163" name="Grafik 8" descr="SNB_LOGO_46_RGB.jpg">
          <a:extLst>
            <a:ext uri="{FF2B5EF4-FFF2-40B4-BE49-F238E27FC236}">
              <a16:creationId xmlns:a16="http://schemas.microsoft.com/office/drawing/2014/main" id="{A6DFDFAA-0C9D-4DED-95EF-08CF663BE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showRowColHeaders="0" tabSelected="1" zoomScale="80" zoomScaleNormal="80" workbookViewId="0">
      <selection activeCell="H3" sqref="H3"/>
    </sheetView>
  </sheetViews>
  <sheetFormatPr defaultColWidth="11.42578125" defaultRowHeight="14.25" x14ac:dyDescent="0.2"/>
  <cols>
    <col min="1" max="1" width="0.85546875" style="9" customWidth="1"/>
    <col min="2" max="2" width="13.85546875" style="9" customWidth="1"/>
    <col min="3" max="3" width="12.5703125" style="9" customWidth="1"/>
    <col min="4" max="4" width="12.42578125" style="9" customWidth="1"/>
    <col min="5" max="5" width="17" style="9" customWidth="1"/>
    <col min="6" max="6" width="12.140625" style="9" customWidth="1"/>
    <col min="7" max="7" width="12.7109375" style="9" customWidth="1"/>
    <col min="8" max="8" width="15" style="9" customWidth="1"/>
    <col min="9" max="9" width="7.28515625" style="9" customWidth="1"/>
    <col min="10" max="16384" width="11.42578125" style="9"/>
  </cols>
  <sheetData>
    <row r="1" spans="1:10" ht="15" x14ac:dyDescent="0.2">
      <c r="B1" s="10"/>
      <c r="G1" s="11" t="s">
        <v>21</v>
      </c>
      <c r="H1" s="12" t="s">
        <v>13</v>
      </c>
    </row>
    <row r="2" spans="1:10" ht="19.5" customHeight="1" x14ac:dyDescent="0.2">
      <c r="G2" s="11" t="s">
        <v>22</v>
      </c>
      <c r="H2" s="12" t="s">
        <v>16</v>
      </c>
    </row>
    <row r="3" spans="1:10" ht="21" customHeight="1" x14ac:dyDescent="0.2">
      <c r="G3" s="11" t="s">
        <v>82</v>
      </c>
      <c r="H3" s="13" t="s">
        <v>0</v>
      </c>
      <c r="J3" s="14" t="s">
        <v>26</v>
      </c>
    </row>
    <row r="4" spans="1:10" ht="21" customHeight="1" x14ac:dyDescent="0.2">
      <c r="G4" s="11" t="s">
        <v>23</v>
      </c>
      <c r="H4" s="15" t="s">
        <v>25</v>
      </c>
    </row>
    <row r="5" spans="1:10" ht="21" customHeight="1" x14ac:dyDescent="0.2">
      <c r="G5" s="11" t="s">
        <v>24</v>
      </c>
      <c r="H5" s="16"/>
    </row>
    <row r="6" spans="1:10" ht="27" customHeight="1" x14ac:dyDescent="0.25">
      <c r="B6" s="17" t="s">
        <v>43</v>
      </c>
    </row>
    <row r="7" spans="1:10" s="18" customFormat="1" ht="18" x14ac:dyDescent="0.25">
      <c r="B7" s="19" t="s">
        <v>44</v>
      </c>
      <c r="C7" s="20"/>
      <c r="D7" s="20"/>
      <c r="E7" s="20"/>
      <c r="F7" s="20"/>
      <c r="G7" s="20"/>
      <c r="H7" s="20"/>
    </row>
    <row r="8" spans="1:10" ht="15" customHeight="1" x14ac:dyDescent="0.2">
      <c r="B8" s="21" t="s">
        <v>84</v>
      </c>
    </row>
    <row r="9" spans="1:10" ht="18" customHeight="1" x14ac:dyDescent="0.2">
      <c r="A9" s="22"/>
      <c r="B9" s="23"/>
      <c r="C9" s="23"/>
      <c r="D9" s="140" t="s">
        <v>27</v>
      </c>
      <c r="E9" s="140"/>
      <c r="F9" s="140"/>
      <c r="G9" s="140"/>
      <c r="H9" s="23"/>
    </row>
    <row r="10" spans="1:10" x14ac:dyDescent="0.2">
      <c r="A10" s="22"/>
      <c r="B10" s="24" t="s">
        <v>28</v>
      </c>
      <c r="C10" s="23"/>
      <c r="D10" s="141"/>
      <c r="E10" s="141"/>
      <c r="F10" s="141"/>
      <c r="G10" s="141"/>
      <c r="H10" s="23"/>
    </row>
    <row r="11" spans="1:10" x14ac:dyDescent="0.2">
      <c r="A11" s="22"/>
      <c r="B11" s="24" t="s">
        <v>29</v>
      </c>
      <c r="C11" s="23"/>
      <c r="D11" s="141"/>
      <c r="E11" s="141"/>
      <c r="F11" s="141"/>
      <c r="G11" s="141"/>
      <c r="H11" s="23"/>
    </row>
    <row r="12" spans="1:10" x14ac:dyDescent="0.2">
      <c r="A12" s="22"/>
      <c r="B12" s="24" t="s">
        <v>30</v>
      </c>
      <c r="C12" s="23"/>
      <c r="D12" s="141"/>
      <c r="E12" s="141"/>
      <c r="F12" s="141"/>
      <c r="G12" s="141"/>
      <c r="H12" s="23"/>
    </row>
    <row r="13" spans="1:10" x14ac:dyDescent="0.2">
      <c r="A13" s="22"/>
      <c r="B13" s="24" t="s">
        <v>31</v>
      </c>
      <c r="C13" s="23"/>
      <c r="D13" s="141"/>
      <c r="E13" s="141"/>
      <c r="F13" s="141"/>
      <c r="G13" s="141"/>
      <c r="H13" s="23"/>
    </row>
    <row r="14" spans="1:10" x14ac:dyDescent="0.2">
      <c r="A14" s="22"/>
      <c r="B14" s="24" t="s">
        <v>32</v>
      </c>
      <c r="C14" s="23"/>
      <c r="D14" s="141"/>
      <c r="E14" s="141"/>
      <c r="F14" s="141"/>
      <c r="G14" s="141"/>
      <c r="H14" s="23"/>
    </row>
    <row r="15" spans="1:10" x14ac:dyDescent="0.2">
      <c r="A15" s="22"/>
      <c r="B15" s="24" t="s">
        <v>33</v>
      </c>
      <c r="C15" s="23"/>
      <c r="D15" s="143"/>
      <c r="E15" s="143"/>
      <c r="F15" s="143"/>
      <c r="G15" s="143"/>
      <c r="H15" s="23"/>
    </row>
    <row r="16" spans="1:10" x14ac:dyDescent="0.2">
      <c r="A16" s="22"/>
      <c r="B16" s="24" t="s">
        <v>1</v>
      </c>
      <c r="C16" s="23"/>
      <c r="D16" s="141"/>
      <c r="E16" s="141"/>
      <c r="F16" s="141"/>
      <c r="G16" s="141"/>
      <c r="H16" s="23"/>
    </row>
    <row r="17" spans="1:16" ht="20.100000000000001" customHeight="1" x14ac:dyDescent="0.2">
      <c r="A17" s="22"/>
      <c r="B17" s="24"/>
      <c r="C17" s="23"/>
      <c r="D17" s="25"/>
      <c r="E17" s="25"/>
      <c r="F17" s="25"/>
      <c r="G17" s="25"/>
      <c r="H17" s="23"/>
    </row>
    <row r="18" spans="1:16" ht="15" customHeight="1" x14ac:dyDescent="0.2">
      <c r="B18" s="26" t="s">
        <v>34</v>
      </c>
      <c r="C18" s="27"/>
      <c r="D18" s="28" t="s">
        <v>35</v>
      </c>
      <c r="E18" s="28"/>
      <c r="F18" s="27"/>
      <c r="G18" s="29" t="s">
        <v>10</v>
      </c>
      <c r="H18" s="27"/>
    </row>
    <row r="19" spans="1:16" ht="15" customHeight="1" x14ac:dyDescent="0.2">
      <c r="B19" s="30"/>
      <c r="C19" s="31"/>
      <c r="D19" s="31"/>
      <c r="E19" s="31"/>
      <c r="F19" s="31"/>
      <c r="G19" s="57"/>
      <c r="H19" s="57"/>
    </row>
    <row r="20" spans="1:16" ht="15" customHeight="1" x14ac:dyDescent="0.2">
      <c r="B20" s="32" t="s">
        <v>73</v>
      </c>
      <c r="C20" s="33"/>
      <c r="D20" s="34">
        <f>ZAVI02_A.MELD!$C$94</f>
        <v>0</v>
      </c>
      <c r="E20" s="34"/>
      <c r="F20" s="33"/>
      <c r="G20" s="139">
        <f>IF(ZAVI02_A.MELD!$K$4="","",ZAVI02_A.MELD!$K$4)</f>
        <v>0</v>
      </c>
      <c r="H20" s="139"/>
      <c r="I20" s="138"/>
      <c r="J20" s="138"/>
      <c r="K20" s="138"/>
      <c r="L20" s="138"/>
    </row>
    <row r="21" spans="1:16" ht="15" customHeight="1" x14ac:dyDescent="0.2">
      <c r="B21" s="32" t="s">
        <v>74</v>
      </c>
      <c r="C21" s="33"/>
      <c r="D21" s="34">
        <f>ZAVI02_B.MELD!$C$94</f>
        <v>0</v>
      </c>
      <c r="E21" s="34"/>
      <c r="F21" s="33"/>
      <c r="G21" s="139">
        <f>IF(ZAVI02_B.MELD!$K$4="","",ZAVI02_B.MELD!$K$4)</f>
        <v>0</v>
      </c>
      <c r="H21" s="139"/>
      <c r="I21" s="138"/>
      <c r="J21" s="138"/>
      <c r="K21" s="138"/>
      <c r="L21" s="138"/>
    </row>
    <row r="22" spans="1:16" ht="15" customHeight="1" x14ac:dyDescent="0.2">
      <c r="B22" s="32" t="s">
        <v>75</v>
      </c>
      <c r="C22" s="33"/>
      <c r="D22" s="34">
        <f>ZAVI02_C.MELD!$C$94</f>
        <v>0</v>
      </c>
      <c r="E22" s="34"/>
      <c r="F22" s="33"/>
      <c r="G22" s="139">
        <f>IF(ZAVI02_C.MELD!$K$4="","",ZAVI02_C.MELD!$K$4)</f>
        <v>0</v>
      </c>
      <c r="H22" s="139"/>
      <c r="I22" s="138"/>
      <c r="J22" s="138"/>
      <c r="K22" s="138"/>
      <c r="L22" s="138"/>
    </row>
    <row r="23" spans="1:16" ht="15" customHeight="1" x14ac:dyDescent="0.2">
      <c r="B23" s="32" t="s">
        <v>76</v>
      </c>
      <c r="C23" s="33"/>
      <c r="D23" s="34">
        <f>ZAVI02_D.MELD!$C$94</f>
        <v>0</v>
      </c>
      <c r="E23" s="34"/>
      <c r="F23" s="33"/>
      <c r="G23" s="139">
        <f>IF(ZAVI02_D.MELD!$K$4="","",ZAVI02_D.MELD!$K$4)</f>
        <v>0</v>
      </c>
      <c r="H23" s="139"/>
      <c r="I23" s="138"/>
      <c r="J23" s="138"/>
      <c r="K23" s="138"/>
      <c r="L23" s="138"/>
    </row>
    <row r="24" spans="1:16" ht="15" customHeight="1" x14ac:dyDescent="0.2">
      <c r="B24" s="32" t="s">
        <v>77</v>
      </c>
      <c r="C24" s="33"/>
      <c r="D24" s="34">
        <f>ZAVI02_E.MELD!$C$94</f>
        <v>0</v>
      </c>
      <c r="E24" s="34"/>
      <c r="F24" s="33"/>
      <c r="G24" s="139">
        <f>IF(ZAVI02_E.MELD!$K$4="","",ZAVI02_E.MELD!$K$4)</f>
        <v>0</v>
      </c>
      <c r="H24" s="139"/>
      <c r="I24" s="138"/>
      <c r="J24" s="138"/>
      <c r="K24" s="138"/>
      <c r="L24" s="138"/>
    </row>
    <row r="25" spans="1:16" ht="15" customHeight="1" x14ac:dyDescent="0.2">
      <c r="B25" s="30"/>
      <c r="C25" s="31"/>
      <c r="D25" s="31"/>
      <c r="E25" s="35"/>
      <c r="F25" s="31"/>
      <c r="G25" s="57"/>
      <c r="H25" s="58"/>
    </row>
    <row r="26" spans="1:16" ht="15" customHeight="1" x14ac:dyDescent="0.2">
      <c r="B26" s="36" t="str">
        <f>IF(D26&gt;0,"Data with errors","")</f>
        <v/>
      </c>
      <c r="C26" s="37"/>
      <c r="D26" s="38">
        <f>SUM(D20:D25)</f>
        <v>0</v>
      </c>
      <c r="E26" s="38"/>
      <c r="F26" s="37"/>
      <c r="G26" s="37"/>
      <c r="H26" s="39" t="str">
        <f>IF(COUNTIF(F25:F25,"!")&gt;0,"Meldung mit Warnungen","")</f>
        <v/>
      </c>
      <c r="P26" s="40"/>
    </row>
    <row r="27" spans="1:16" ht="41.25" customHeight="1" x14ac:dyDescent="0.2">
      <c r="B27" s="144" t="s">
        <v>87</v>
      </c>
      <c r="C27" s="144"/>
      <c r="D27" s="144"/>
      <c r="E27" s="144"/>
      <c r="F27" s="144"/>
      <c r="G27" s="144"/>
      <c r="H27" s="144"/>
    </row>
    <row r="28" spans="1:16" x14ac:dyDescent="0.2">
      <c r="B28" s="130"/>
      <c r="C28" s="130"/>
      <c r="D28" s="130"/>
      <c r="E28" s="130"/>
      <c r="F28" s="130"/>
      <c r="G28" s="130"/>
      <c r="H28" s="130"/>
    </row>
    <row r="29" spans="1:16" ht="21" customHeight="1" x14ac:dyDescent="0.2">
      <c r="B29" s="145" t="s">
        <v>83</v>
      </c>
      <c r="C29" s="142"/>
      <c r="D29" s="142"/>
      <c r="E29" s="142"/>
      <c r="F29" s="142"/>
      <c r="G29" s="142"/>
      <c r="H29" s="142"/>
    </row>
    <row r="30" spans="1:16" x14ac:dyDescent="0.2">
      <c r="B30" s="135" t="s">
        <v>86</v>
      </c>
      <c r="C30" s="135"/>
      <c r="D30" s="135"/>
      <c r="E30" s="135"/>
      <c r="F30" s="135"/>
      <c r="G30" s="135"/>
      <c r="H30" s="135"/>
    </row>
    <row r="31" spans="1:16" ht="21" customHeight="1" x14ac:dyDescent="0.2">
      <c r="B31" s="145" t="s">
        <v>36</v>
      </c>
      <c r="C31" s="142"/>
      <c r="D31" s="142"/>
      <c r="E31" s="142"/>
      <c r="F31" s="142"/>
      <c r="G31" s="142"/>
      <c r="H31" s="142"/>
    </row>
    <row r="32" spans="1:16" x14ac:dyDescent="0.2">
      <c r="B32" s="142" t="str">
        <f>"the following details: your code ("&amp;H3&amp;"), survey ("&amp;H1&amp;") and cut-off date ("&amp;IF(ISTEXT(H4),H4,DAY(H4)&amp;"."&amp;MONTH(H4)&amp;"."&amp;YEAR(H4))&amp;")."</f>
        <v>the following details: your code (XXXXXX), survey (ZAVI) and cut-off date (DD.MM.YYYY).</v>
      </c>
      <c r="C32" s="142"/>
      <c r="D32" s="142"/>
      <c r="E32" s="142"/>
      <c r="F32" s="142"/>
      <c r="G32" s="142"/>
      <c r="H32" s="142"/>
    </row>
    <row r="33" spans="2:11" ht="15" customHeight="1" x14ac:dyDescent="0.2">
      <c r="B33" s="41"/>
      <c r="C33" s="42"/>
      <c r="D33" s="42"/>
      <c r="E33" s="42"/>
      <c r="F33" s="42"/>
      <c r="G33" s="42"/>
      <c r="H33" s="42"/>
    </row>
    <row r="34" spans="2:11" ht="21" customHeight="1" x14ac:dyDescent="0.2">
      <c r="B34" s="43" t="s">
        <v>37</v>
      </c>
      <c r="C34" s="44"/>
      <c r="D34" s="44"/>
      <c r="E34" s="44"/>
      <c r="F34" s="45" t="s">
        <v>38</v>
      </c>
      <c r="G34" s="46"/>
      <c r="H34" s="47" t="str">
        <f>HYPERLINK("mailto:forms@snb.ch?subject="&amp;H37&amp;" Ordering forms","forms@snb.ch")</f>
        <v>forms@snb.ch</v>
      </c>
    </row>
    <row r="35" spans="2:11" x14ac:dyDescent="0.2">
      <c r="B35" s="43" t="s">
        <v>85</v>
      </c>
      <c r="C35" s="44"/>
      <c r="D35" s="44"/>
      <c r="E35" s="44"/>
      <c r="F35" s="48" t="s">
        <v>39</v>
      </c>
      <c r="G35" s="46"/>
      <c r="H35" s="47" t="str">
        <f>HYPERLINK("mailto:statistik.erhebungen@snb.ch?subject="&amp;H37&amp;" Question","statistik.erhebungen@snb.ch")</f>
        <v>statistik.erhebungen@snb.ch</v>
      </c>
    </row>
    <row r="36" spans="2:11" x14ac:dyDescent="0.2">
      <c r="B36" s="43" t="s">
        <v>40</v>
      </c>
      <c r="C36" s="44"/>
      <c r="D36" s="44"/>
      <c r="E36" s="44"/>
      <c r="F36" s="48"/>
      <c r="G36" s="44"/>
      <c r="H36" s="47"/>
      <c r="K36" s="10"/>
    </row>
    <row r="37" spans="2:11" x14ac:dyDescent="0.2">
      <c r="B37" s="43" t="s">
        <v>41</v>
      </c>
      <c r="C37" s="44"/>
      <c r="D37" s="44"/>
      <c r="E37" s="44"/>
      <c r="F37" s="48" t="s">
        <v>42</v>
      </c>
      <c r="G37" s="44"/>
      <c r="H37" s="48" t="str">
        <f>H3&amp;" "&amp;""&amp;H1&amp;" "&amp;IF(ISTEXT(H4),H4,DAY(H4)&amp;"."&amp;MONTH(H4)&amp;"."&amp;YEAR(H4))</f>
        <v>XXXXXX ZAVI DD.MM.YYYY</v>
      </c>
      <c r="K37" s="10"/>
    </row>
    <row r="38" spans="2:11" x14ac:dyDescent="0.2">
      <c r="B38" s="43" t="s">
        <v>81</v>
      </c>
      <c r="C38" s="44"/>
      <c r="D38" s="44"/>
      <c r="E38" s="44"/>
    </row>
    <row r="39" spans="2:11" ht="12.95" customHeight="1" x14ac:dyDescent="0.2">
      <c r="C39" s="49"/>
      <c r="D39" s="49"/>
      <c r="E39" s="49"/>
      <c r="F39" s="49"/>
      <c r="G39" s="49"/>
      <c r="H39" s="49"/>
    </row>
  </sheetData>
  <sheetProtection sheet="1" objects="1" scenarios="1"/>
  <mergeCells count="22">
    <mergeCell ref="D14:G14"/>
    <mergeCell ref="B32:H32"/>
    <mergeCell ref="D15:G15"/>
    <mergeCell ref="D16:G16"/>
    <mergeCell ref="B27:H27"/>
    <mergeCell ref="B29:H29"/>
    <mergeCell ref="B31:H31"/>
    <mergeCell ref="G20:H20"/>
    <mergeCell ref="G24:H24"/>
    <mergeCell ref="D9:G9"/>
    <mergeCell ref="D10:G10"/>
    <mergeCell ref="D11:G11"/>
    <mergeCell ref="D12:G12"/>
    <mergeCell ref="D13:G13"/>
    <mergeCell ref="I24:L24"/>
    <mergeCell ref="I20:L20"/>
    <mergeCell ref="G21:H21"/>
    <mergeCell ref="I21:L21"/>
    <mergeCell ref="G22:H22"/>
    <mergeCell ref="I22:L22"/>
    <mergeCell ref="G23:H23"/>
    <mergeCell ref="I23:L23"/>
  </mergeCells>
  <conditionalFormatting sqref="D26:E26">
    <cfRule type="cellIs" dxfId="4" priority="5" stopIfTrue="1" operator="greaterThan">
      <formula>0</formula>
    </cfRule>
  </conditionalFormatting>
  <conditionalFormatting sqref="B18:H18">
    <cfRule type="expression" dxfId="3" priority="4" stopIfTrue="1">
      <formula>$D26&gt;0</formula>
    </cfRule>
  </conditionalFormatting>
  <conditionalFormatting sqref="F20">
    <cfRule type="cellIs" dxfId="2" priority="3" stopIfTrue="1" operator="equal">
      <formula>"!"</formula>
    </cfRule>
  </conditionalFormatting>
  <conditionalFormatting sqref="F21:F24">
    <cfRule type="cellIs" dxfId="1" priority="2" stopIfTrue="1" operator="equal">
      <formula>"!"</formula>
    </cfRule>
  </conditionalFormatting>
  <conditionalFormatting sqref="D20:D24">
    <cfRule type="cellIs" dxfId="0" priority="1" stopIfTrue="1" operator="greaterThan">
      <formula>0</formula>
    </cfRule>
  </conditionalFormatting>
  <dataValidations count="1">
    <dataValidation type="list" allowBlank="1" showInputMessage="1" showErrorMessage="1" sqref="H5" xr:uid="{00000000-0002-0000-0000-000000000000}">
      <formula1>"Correction,Test"</formula1>
    </dataValidation>
  </dataValidations>
  <printOptions horizontalCentered="1" verticalCentered="1"/>
  <pageMargins left="0.62992125984251968" right="0.47244094488188981" top="0.51181102362204722" bottom="0.78740157480314965" header="0.31496062992125984" footer="0.31496062992125984"/>
  <pageSetup paperSize="9" scale="90" orientation="portrait" r:id="rId1"/>
  <headerFooter>
    <oddFooter>&amp;L&amp;8&amp;D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C41" sqref="C41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3" t="s">
        <v>6</v>
      </c>
      <c r="K1" s="8" t="s">
        <v>16</v>
      </c>
    </row>
    <row r="2" spans="2:11" ht="15.75" x14ac:dyDescent="0.2">
      <c r="J2" s="133" t="s">
        <v>82</v>
      </c>
      <c r="K2" s="1" t="str">
        <f>'Delivery note'!H3</f>
        <v>XXXXXX</v>
      </c>
    </row>
    <row r="3" spans="2:11" ht="15.75" x14ac:dyDescent="0.2">
      <c r="J3" s="133" t="s">
        <v>23</v>
      </c>
      <c r="K3" s="50" t="str">
        <f>'Delivery note'!H4</f>
        <v>DD.MM.YYYY</v>
      </c>
    </row>
    <row r="4" spans="2:11" ht="19.5" customHeight="1" x14ac:dyDescent="0.2">
      <c r="J4" s="134" t="s">
        <v>10</v>
      </c>
      <c r="K4" s="8">
        <f>IF(G10="",0,VLOOKUP(G10,Debitcard_List,2,FALSE))</f>
        <v>0</v>
      </c>
    </row>
    <row r="6" spans="2:11" ht="18" x14ac:dyDescent="0.25">
      <c r="C6" s="17" t="s">
        <v>43</v>
      </c>
    </row>
    <row r="7" spans="2:11" s="21" customFormat="1" ht="18" x14ac:dyDescent="0.25">
      <c r="C7" s="61" t="s">
        <v>44</v>
      </c>
    </row>
    <row r="8" spans="2:11" s="21" customFormat="1" x14ac:dyDescent="0.2"/>
    <row r="9" spans="2:11" s="21" customFormat="1" x14ac:dyDescent="0.2">
      <c r="G9" s="146" t="s">
        <v>70</v>
      </c>
      <c r="H9" s="146"/>
      <c r="I9" s="146"/>
    </row>
    <row r="10" spans="2:11" s="21" customFormat="1" ht="22.5" customHeight="1" x14ac:dyDescent="0.2">
      <c r="G10" s="150"/>
      <c r="H10" s="151"/>
      <c r="I10" s="152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45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6" t="s">
        <v>49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50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46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47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48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47" t="s">
        <v>51</v>
      </c>
      <c r="H23" s="148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52</v>
      </c>
      <c r="H24" s="80" t="s">
        <v>53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54</v>
      </c>
      <c r="H25" s="82" t="s">
        <v>55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56</v>
      </c>
      <c r="H26" s="84" t="s">
        <v>57</v>
      </c>
      <c r="I26" s="85"/>
    </row>
    <row r="27" spans="2:9" s="21" customFormat="1" ht="20.100000000000001" customHeight="1" x14ac:dyDescent="0.25">
      <c r="B27" s="105" t="s">
        <v>58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1" t="s">
        <v>59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8"/>
      <c r="H29" s="128"/>
      <c r="I29" s="52">
        <v>2</v>
      </c>
    </row>
    <row r="30" spans="2:9" s="21" customFormat="1" ht="15" customHeight="1" x14ac:dyDescent="0.2">
      <c r="B30" s="92" t="s">
        <v>7</v>
      </c>
      <c r="C30" s="77" t="s">
        <v>60</v>
      </c>
      <c r="D30" s="77"/>
      <c r="E30" s="77"/>
      <c r="F30" s="52">
        <v>21</v>
      </c>
      <c r="G30" s="128"/>
      <c r="H30" s="128"/>
      <c r="I30" s="52">
        <v>21</v>
      </c>
    </row>
    <row r="31" spans="2:9" s="21" customFormat="1" ht="24.95" customHeight="1" x14ac:dyDescent="0.2">
      <c r="B31" s="132" t="s">
        <v>62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8"/>
      <c r="H32" s="128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61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1" t="s">
        <v>59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14</v>
      </c>
      <c r="C36" s="77" t="s">
        <v>9</v>
      </c>
      <c r="D36" s="77"/>
      <c r="E36" s="77"/>
      <c r="F36" s="52">
        <v>4</v>
      </c>
      <c r="G36" s="128"/>
      <c r="H36" s="128"/>
      <c r="I36" s="52">
        <v>4</v>
      </c>
    </row>
    <row r="37" spans="2:9" s="21" customFormat="1" ht="24.95" customHeight="1" x14ac:dyDescent="0.2">
      <c r="B37" s="132" t="s">
        <v>62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8"/>
      <c r="H38" s="128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63</v>
      </c>
      <c r="C41" s="64"/>
      <c r="D41" s="65"/>
      <c r="E41" s="60"/>
      <c r="F41" s="66"/>
      <c r="G41" s="60"/>
      <c r="H41" s="60"/>
      <c r="I41" s="66"/>
    </row>
    <row r="42" spans="2:9" s="21" customFormat="1" ht="15.75" x14ac:dyDescent="0.25">
      <c r="B42" s="67"/>
      <c r="C42" s="67"/>
      <c r="D42" s="69"/>
      <c r="E42" s="69"/>
      <c r="F42" s="71"/>
      <c r="G42" s="147" t="s">
        <v>51</v>
      </c>
      <c r="H42" s="148"/>
      <c r="I42" s="71"/>
    </row>
    <row r="43" spans="2:9" s="21" customFormat="1" x14ac:dyDescent="0.2">
      <c r="B43" s="74"/>
      <c r="C43" s="74"/>
      <c r="D43" s="74"/>
      <c r="E43" s="74"/>
      <c r="F43" s="73"/>
      <c r="G43" s="95" t="s">
        <v>52</v>
      </c>
      <c r="H43" s="96" t="s">
        <v>53</v>
      </c>
      <c r="I43" s="73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54</v>
      </c>
      <c r="H44" s="82" t="s">
        <v>55</v>
      </c>
      <c r="I44" s="73"/>
    </row>
    <row r="45" spans="2:9" s="21" customFormat="1" ht="20.25" customHeight="1" x14ac:dyDescent="0.2">
      <c r="B45" s="66"/>
      <c r="C45" s="66"/>
      <c r="D45" s="66"/>
      <c r="E45" s="66"/>
      <c r="F45" s="85"/>
      <c r="G45" s="72" t="s">
        <v>56</v>
      </c>
      <c r="H45" s="72" t="s">
        <v>57</v>
      </c>
      <c r="I45" s="85"/>
    </row>
    <row r="46" spans="2:9" s="21" customFormat="1" ht="20.100000000000001" customHeight="1" x14ac:dyDescent="0.25">
      <c r="B46" s="105" t="s">
        <v>64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65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8"/>
      <c r="H48" s="129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66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65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15</v>
      </c>
      <c r="C52" s="77" t="s">
        <v>9</v>
      </c>
      <c r="D52" s="77"/>
      <c r="E52" s="77"/>
      <c r="F52" s="52">
        <v>7</v>
      </c>
      <c r="G52" s="128"/>
      <c r="H52" s="128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>
      <c r="B54" s="149" t="str">
        <f>"Version: "&amp;C92</f>
        <v>Version: 1.01.E0</v>
      </c>
      <c r="C54" s="149"/>
      <c r="D54" s="60"/>
      <c r="E54" s="60"/>
      <c r="F54" s="60"/>
      <c r="G54" s="60"/>
      <c r="H54" s="100"/>
      <c r="I54" s="100" t="s">
        <v>12</v>
      </c>
    </row>
    <row r="55" spans="2:9" s="21" customFormat="1" x14ac:dyDescent="0.2"/>
    <row r="56" spans="2:9" s="21" customFormat="1" x14ac:dyDescent="0.2"/>
    <row r="57" spans="2:9" s="21" customFormat="1" x14ac:dyDescent="0.2">
      <c r="B57" s="122" t="s">
        <v>67</v>
      </c>
    </row>
    <row r="58" spans="2:9" s="21" customFormat="1" ht="18" customHeight="1" x14ac:dyDescent="0.2">
      <c r="B58" s="123" t="s">
        <v>68</v>
      </c>
      <c r="C58" s="123"/>
      <c r="D58" s="123"/>
      <c r="E58" s="123"/>
      <c r="F58" s="123"/>
      <c r="G58" s="124" t="str">
        <f>IF(OR(G19=0,G18&gt;=G19),"OK","ERROR")</f>
        <v>OK</v>
      </c>
    </row>
    <row r="59" spans="2:9" s="21" customFormat="1" ht="18" customHeight="1" x14ac:dyDescent="0.2">
      <c r="B59" s="125" t="s">
        <v>69</v>
      </c>
      <c r="C59" s="125"/>
      <c r="D59" s="125"/>
      <c r="E59" s="125"/>
      <c r="F59" s="125"/>
      <c r="G59" s="124" t="str">
        <f>IF(OR(G29=0,G29&gt;=G30),"OK","ERROR")</f>
        <v>OK</v>
      </c>
      <c r="H59" s="124" t="str">
        <f>IF(OR(H29=0,H29&gt;=H30),"OK","ERROR")</f>
        <v>OK</v>
      </c>
    </row>
    <row r="60" spans="2:9" s="21" customFormat="1" x14ac:dyDescent="0.2">
      <c r="B60" s="136" t="s">
        <v>72</v>
      </c>
      <c r="C60" s="127"/>
      <c r="D60" s="127"/>
      <c r="E60" s="127"/>
      <c r="F60" s="127"/>
      <c r="G60" s="124" t="str">
        <f>IF(OR(AND(G18="",K4=0),AND(G18&gt;0,K4&lt;&gt;0)),"OK","ERROR")</f>
        <v>OK</v>
      </c>
    </row>
    <row r="61" spans="2:9" s="21" customFormat="1" x14ac:dyDescent="0.2">
      <c r="B61" s="55"/>
    </row>
    <row r="62" spans="2:9" s="21" customFormat="1" x14ac:dyDescent="0.2"/>
    <row r="63" spans="2:9" s="21" customFormat="1" x14ac:dyDescent="0.2">
      <c r="C63" s="120" t="s">
        <v>80</v>
      </c>
      <c r="D63" s="121"/>
    </row>
    <row r="64" spans="2:9" s="21" customFormat="1" ht="5.0999999999999996" customHeight="1" x14ac:dyDescent="0.2">
      <c r="B64" s="55"/>
    </row>
    <row r="65" spans="2:9" s="21" customFormat="1" ht="12.75" customHeight="1" x14ac:dyDescent="0.2">
      <c r="B65" s="55"/>
      <c r="C65" s="21" t="s">
        <v>89</v>
      </c>
      <c r="D65" s="21" t="s">
        <v>17</v>
      </c>
    </row>
    <row r="66" spans="2:9" s="21" customFormat="1" x14ac:dyDescent="0.2">
      <c r="B66" s="55"/>
      <c r="C66" s="21" t="s">
        <v>90</v>
      </c>
      <c r="D66" s="21" t="s">
        <v>19</v>
      </c>
    </row>
    <row r="67" spans="2:9" s="21" customFormat="1" x14ac:dyDescent="0.2">
      <c r="B67" s="55"/>
      <c r="C67" s="21" t="s">
        <v>79</v>
      </c>
      <c r="D67" s="21" t="s">
        <v>20</v>
      </c>
    </row>
    <row r="68" spans="2:9" s="21" customFormat="1" x14ac:dyDescent="0.2">
      <c r="B68" s="55"/>
      <c r="C68" s="21" t="s">
        <v>71</v>
      </c>
      <c r="D68" s="21" t="s">
        <v>18</v>
      </c>
    </row>
    <row r="69" spans="2:9" s="21" customFormat="1" x14ac:dyDescent="0.2">
      <c r="B69" s="55"/>
    </row>
    <row r="70" spans="2:9" s="21" customFormat="1" x14ac:dyDescent="0.2">
      <c r="B70" s="55"/>
    </row>
    <row r="71" spans="2:9" s="21" customFormat="1" x14ac:dyDescent="0.2">
      <c r="B71" s="55"/>
    </row>
    <row r="72" spans="2:9" s="21" customFormat="1" x14ac:dyDescent="0.2"/>
    <row r="73" spans="2:9" s="21" customFormat="1" x14ac:dyDescent="0.2">
      <c r="B73" s="55"/>
    </row>
    <row r="74" spans="2:9" s="21" customFormat="1" x14ac:dyDescent="0.2">
      <c r="B74" s="55"/>
      <c r="I74" s="55"/>
    </row>
    <row r="75" spans="2:9" s="21" customFormat="1" x14ac:dyDescent="0.2">
      <c r="B75" s="55"/>
    </row>
    <row r="76" spans="2:9" s="21" customFormat="1" x14ac:dyDescent="0.2">
      <c r="B76" s="55"/>
    </row>
    <row r="77" spans="2:9" s="21" customFormat="1" x14ac:dyDescent="0.2">
      <c r="B77" s="55"/>
    </row>
    <row r="78" spans="2:9" s="21" customFormat="1" x14ac:dyDescent="0.2">
      <c r="B78" s="55"/>
    </row>
    <row r="79" spans="2:9" s="21" customFormat="1" x14ac:dyDescent="0.2">
      <c r="B79" s="55"/>
    </row>
    <row r="80" spans="2:9" s="21" customFormat="1" ht="19.899999999999999" customHeight="1" x14ac:dyDescent="0.2"/>
    <row r="81" spans="2:7" s="21" customFormat="1" ht="6" customHeight="1" x14ac:dyDescent="0.2"/>
    <row r="82" spans="2:7" s="21" customFormat="1" x14ac:dyDescent="0.2"/>
    <row r="83" spans="2:7" s="21" customFormat="1" x14ac:dyDescent="0.2"/>
    <row r="84" spans="2:7" s="21" customFormat="1" x14ac:dyDescent="0.2">
      <c r="B84" s="55"/>
    </row>
    <row r="85" spans="2:7" s="21" customFormat="1" x14ac:dyDescent="0.2">
      <c r="B85" s="55"/>
    </row>
    <row r="86" spans="2:7" s="21" customFormat="1" x14ac:dyDescent="0.2"/>
    <row r="87" spans="2:7" s="21" customFormat="1" x14ac:dyDescent="0.2"/>
    <row r="89" spans="2:7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7" x14ac:dyDescent="0.2">
      <c r="B90" s="4"/>
      <c r="C90" s="5" t="str">
        <f>K1</f>
        <v>ZAVI02</v>
      </c>
      <c r="D90" s="4"/>
      <c r="E90" s="5" t="s">
        <v>78</v>
      </c>
      <c r="F90" s="5">
        <f>K4</f>
        <v>0</v>
      </c>
      <c r="G90" s="4"/>
    </row>
    <row r="91" spans="2:7" x14ac:dyDescent="0.2">
      <c r="B91" s="4"/>
      <c r="C91" s="53" t="str">
        <f>K3</f>
        <v>DD.MM.YYYY</v>
      </c>
      <c r="D91" s="107"/>
      <c r="E91" s="5"/>
      <c r="F91" s="5"/>
      <c r="G91" s="4"/>
    </row>
    <row r="92" spans="2:7" x14ac:dyDescent="0.2">
      <c r="B92" s="4"/>
      <c r="C92" s="137" t="s">
        <v>88</v>
      </c>
      <c r="D92" s="108"/>
      <c r="E92" s="5"/>
      <c r="F92" s="5"/>
      <c r="G92" s="4"/>
    </row>
    <row r="93" spans="2:7" x14ac:dyDescent="0.2">
      <c r="B93" s="4"/>
      <c r="C93" s="112" t="str">
        <f>G16</f>
        <v>Col. 01</v>
      </c>
      <c r="D93" s="109"/>
      <c r="E93" s="5"/>
      <c r="F93" s="5"/>
      <c r="G93" s="4"/>
    </row>
    <row r="94" spans="2:7" x14ac:dyDescent="0.2">
      <c r="B94" s="7"/>
      <c r="C94" s="113">
        <f>COUNTIF(G58:H60,"ERROR")</f>
        <v>0</v>
      </c>
      <c r="D94" s="110"/>
      <c r="E94" s="6"/>
      <c r="F94" s="6"/>
      <c r="G94" s="4"/>
    </row>
  </sheetData>
  <sheetProtection sheet="1" objects="1"/>
  <mergeCells count="5">
    <mergeCell ref="G9:I9"/>
    <mergeCell ref="G23:H23"/>
    <mergeCell ref="B54:C54"/>
    <mergeCell ref="G42:H42"/>
    <mergeCell ref="G10:I10"/>
  </mergeCells>
  <phoneticPr fontId="6" type="noConversion"/>
  <dataValidations count="2">
    <dataValidation type="whole" operator="greaterThan" allowBlank="1" showInputMessage="1" showErrorMessage="1" sqref="G18:G19 G33 G49" xr:uid="{00000000-0002-0000-0100-000000000000}">
      <formula1>0</formula1>
    </dataValidation>
    <dataValidation type="list" allowBlank="1" showInputMessage="1" showErrorMessage="1" sqref="G10" xr:uid="{00000000-0002-0000-01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3" t="s">
        <v>6</v>
      </c>
      <c r="K1" s="8" t="s">
        <v>16</v>
      </c>
    </row>
    <row r="2" spans="2:11" ht="15.75" x14ac:dyDescent="0.2">
      <c r="J2" s="133" t="s">
        <v>82</v>
      </c>
      <c r="K2" s="1" t="str">
        <f>'Delivery note'!H3</f>
        <v>XXXXXX</v>
      </c>
    </row>
    <row r="3" spans="2:11" ht="15.75" x14ac:dyDescent="0.2">
      <c r="J3" s="133" t="s">
        <v>23</v>
      </c>
      <c r="K3" s="50" t="str">
        <f>'Delivery note'!H4</f>
        <v>DD.MM.YYYY</v>
      </c>
    </row>
    <row r="4" spans="2:11" ht="19.5" customHeight="1" x14ac:dyDescent="0.2">
      <c r="J4" s="134" t="s">
        <v>10</v>
      </c>
      <c r="K4" s="8">
        <f>IF(G10="",0,VLOOKUP(G10,Debitcard_List,2,FALSE))</f>
        <v>0</v>
      </c>
    </row>
    <row r="6" spans="2:11" ht="18" x14ac:dyDescent="0.25">
      <c r="C6" s="17" t="s">
        <v>43</v>
      </c>
    </row>
    <row r="7" spans="2:11" s="21" customFormat="1" ht="18" x14ac:dyDescent="0.25">
      <c r="C7" s="61" t="s">
        <v>44</v>
      </c>
    </row>
    <row r="8" spans="2:11" s="21" customFormat="1" x14ac:dyDescent="0.2"/>
    <row r="9" spans="2:11" s="21" customFormat="1" x14ac:dyDescent="0.2">
      <c r="G9" s="146" t="s">
        <v>70</v>
      </c>
      <c r="H9" s="146"/>
      <c r="I9" s="146"/>
    </row>
    <row r="10" spans="2:11" s="21" customFormat="1" ht="22.5" customHeight="1" x14ac:dyDescent="0.2">
      <c r="G10" s="150"/>
      <c r="H10" s="151"/>
      <c r="I10" s="152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45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6" t="s">
        <v>49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50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46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47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48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47" t="s">
        <v>51</v>
      </c>
      <c r="H23" s="148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52</v>
      </c>
      <c r="H24" s="80" t="s">
        <v>53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54</v>
      </c>
      <c r="H25" s="82" t="s">
        <v>55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56</v>
      </c>
      <c r="H26" s="84" t="s">
        <v>57</v>
      </c>
      <c r="I26" s="85"/>
    </row>
    <row r="27" spans="2:9" s="21" customFormat="1" ht="20.100000000000001" customHeight="1" x14ac:dyDescent="0.25">
      <c r="B27" s="105" t="s">
        <v>58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1" t="s">
        <v>59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8"/>
      <c r="H29" s="128"/>
      <c r="I29" s="52">
        <v>2</v>
      </c>
    </row>
    <row r="30" spans="2:9" s="21" customFormat="1" ht="15" customHeight="1" x14ac:dyDescent="0.2">
      <c r="B30" s="92" t="s">
        <v>7</v>
      </c>
      <c r="C30" s="77" t="s">
        <v>60</v>
      </c>
      <c r="D30" s="77"/>
      <c r="E30" s="77"/>
      <c r="F30" s="52">
        <v>21</v>
      </c>
      <c r="G30" s="128"/>
      <c r="H30" s="128"/>
      <c r="I30" s="52">
        <v>21</v>
      </c>
    </row>
    <row r="31" spans="2:9" s="21" customFormat="1" ht="24.95" customHeight="1" x14ac:dyDescent="0.2">
      <c r="B31" s="132" t="s">
        <v>62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8"/>
      <c r="H32" s="128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61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1" t="s">
        <v>59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14</v>
      </c>
      <c r="C36" s="77" t="s">
        <v>9</v>
      </c>
      <c r="D36" s="77"/>
      <c r="E36" s="77"/>
      <c r="F36" s="52">
        <v>4</v>
      </c>
      <c r="G36" s="128"/>
      <c r="H36" s="128"/>
      <c r="I36" s="52">
        <v>4</v>
      </c>
    </row>
    <row r="37" spans="2:9" s="21" customFormat="1" ht="24.95" customHeight="1" x14ac:dyDescent="0.2">
      <c r="B37" s="132" t="s">
        <v>62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8"/>
      <c r="H38" s="128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63</v>
      </c>
      <c r="C41" s="64"/>
      <c r="D41" s="65"/>
      <c r="E41" s="60"/>
      <c r="F41" s="66"/>
      <c r="G41" s="60"/>
      <c r="H41" s="60"/>
      <c r="I41" s="66"/>
    </row>
    <row r="42" spans="2:9" s="21" customFormat="1" ht="15.75" x14ac:dyDescent="0.25">
      <c r="B42" s="67"/>
      <c r="C42" s="67"/>
      <c r="D42" s="69"/>
      <c r="E42" s="69"/>
      <c r="F42" s="71"/>
      <c r="G42" s="147" t="s">
        <v>51</v>
      </c>
      <c r="H42" s="148"/>
      <c r="I42" s="71"/>
    </row>
    <row r="43" spans="2:9" s="21" customFormat="1" x14ac:dyDescent="0.2">
      <c r="B43" s="74"/>
      <c r="C43" s="74"/>
      <c r="D43" s="74"/>
      <c r="E43" s="74"/>
      <c r="F43" s="73"/>
      <c r="G43" s="95" t="s">
        <v>52</v>
      </c>
      <c r="H43" s="96" t="s">
        <v>53</v>
      </c>
      <c r="I43" s="73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54</v>
      </c>
      <c r="H44" s="82" t="s">
        <v>55</v>
      </c>
      <c r="I44" s="73"/>
    </row>
    <row r="45" spans="2:9" s="21" customFormat="1" ht="20.25" customHeight="1" x14ac:dyDescent="0.2">
      <c r="B45" s="66"/>
      <c r="C45" s="66"/>
      <c r="D45" s="66"/>
      <c r="E45" s="66"/>
      <c r="F45" s="85"/>
      <c r="G45" s="72" t="s">
        <v>56</v>
      </c>
      <c r="H45" s="72" t="s">
        <v>57</v>
      </c>
      <c r="I45" s="85"/>
    </row>
    <row r="46" spans="2:9" s="21" customFormat="1" ht="20.100000000000001" customHeight="1" x14ac:dyDescent="0.25">
      <c r="B46" s="105" t="s">
        <v>64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65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8"/>
      <c r="H48" s="129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66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65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15</v>
      </c>
      <c r="C52" s="77" t="s">
        <v>9</v>
      </c>
      <c r="D52" s="77"/>
      <c r="E52" s="77"/>
      <c r="F52" s="52">
        <v>7</v>
      </c>
      <c r="G52" s="128"/>
      <c r="H52" s="128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>
      <c r="B54" s="149" t="str">
        <f>"Version: "&amp;C92</f>
        <v>Version: 1.01.E0</v>
      </c>
      <c r="C54" s="149"/>
      <c r="D54" s="60"/>
      <c r="E54" s="60"/>
      <c r="F54" s="60"/>
      <c r="G54" s="60"/>
      <c r="H54" s="100"/>
      <c r="I54" s="100" t="s">
        <v>12</v>
      </c>
    </row>
    <row r="55" spans="2:9" s="21" customFormat="1" x14ac:dyDescent="0.2"/>
    <row r="56" spans="2:9" s="21" customFormat="1" x14ac:dyDescent="0.2"/>
    <row r="57" spans="2:9" s="21" customFormat="1" x14ac:dyDescent="0.2">
      <c r="B57" s="122" t="s">
        <v>67</v>
      </c>
    </row>
    <row r="58" spans="2:9" s="21" customFormat="1" ht="18" customHeight="1" x14ac:dyDescent="0.2">
      <c r="B58" s="123" t="s">
        <v>68</v>
      </c>
      <c r="C58" s="123"/>
      <c r="D58" s="123"/>
      <c r="E58" s="123"/>
      <c r="F58" s="123"/>
      <c r="G58" s="124" t="str">
        <f>IF(OR(G19=0,G18&gt;=G19),"OK","ERROR")</f>
        <v>OK</v>
      </c>
    </row>
    <row r="59" spans="2:9" s="21" customFormat="1" ht="18" customHeight="1" x14ac:dyDescent="0.2">
      <c r="B59" s="125" t="s">
        <v>69</v>
      </c>
      <c r="C59" s="125"/>
      <c r="D59" s="125"/>
      <c r="E59" s="125"/>
      <c r="F59" s="125"/>
      <c r="G59" s="124" t="str">
        <f>IF(OR(G29=0,G29&gt;=G30),"OK","ERROR")</f>
        <v>OK</v>
      </c>
      <c r="H59" s="124" t="str">
        <f>IF(OR(H29=0,H29&gt;=H30),"OK","ERROR")</f>
        <v>OK</v>
      </c>
    </row>
    <row r="60" spans="2:9" s="21" customFormat="1" x14ac:dyDescent="0.2">
      <c r="B60" s="136" t="s">
        <v>72</v>
      </c>
      <c r="C60" s="127"/>
      <c r="D60" s="127"/>
      <c r="E60" s="127"/>
      <c r="F60" s="127"/>
      <c r="G60" s="124" t="str">
        <f>IF(OR(AND(G18="",K4=0),AND(G18&gt;0,K4&lt;&gt;0)),"OK","ERROR")</f>
        <v>OK</v>
      </c>
    </row>
    <row r="61" spans="2:9" s="21" customFormat="1" x14ac:dyDescent="0.2">
      <c r="B61" s="55"/>
    </row>
    <row r="62" spans="2:9" s="21" customFormat="1" x14ac:dyDescent="0.2"/>
    <row r="63" spans="2:9" s="21" customFormat="1" x14ac:dyDescent="0.2">
      <c r="C63" s="120" t="s">
        <v>80</v>
      </c>
      <c r="D63" s="121"/>
    </row>
    <row r="64" spans="2:9" s="21" customFormat="1" ht="5.0999999999999996" customHeight="1" x14ac:dyDescent="0.2">
      <c r="B64" s="55"/>
    </row>
    <row r="65" spans="2:9" s="21" customFormat="1" ht="12.75" customHeight="1" x14ac:dyDescent="0.2">
      <c r="B65" s="55"/>
      <c r="C65" s="21" t="s">
        <v>89</v>
      </c>
      <c r="D65" s="21" t="s">
        <v>17</v>
      </c>
    </row>
    <row r="66" spans="2:9" s="21" customFormat="1" x14ac:dyDescent="0.2">
      <c r="B66" s="55"/>
      <c r="C66" s="21" t="s">
        <v>90</v>
      </c>
      <c r="D66" s="21" t="s">
        <v>19</v>
      </c>
    </row>
    <row r="67" spans="2:9" s="21" customFormat="1" x14ac:dyDescent="0.2">
      <c r="B67" s="55"/>
      <c r="C67" s="21" t="s">
        <v>79</v>
      </c>
      <c r="D67" s="21" t="s">
        <v>20</v>
      </c>
    </row>
    <row r="68" spans="2:9" s="21" customFormat="1" x14ac:dyDescent="0.2">
      <c r="B68" s="55"/>
      <c r="C68" s="21" t="s">
        <v>71</v>
      </c>
      <c r="D68" s="21" t="s">
        <v>18</v>
      </c>
    </row>
    <row r="69" spans="2:9" s="21" customFormat="1" x14ac:dyDescent="0.2">
      <c r="B69" s="55"/>
    </row>
    <row r="70" spans="2:9" s="21" customFormat="1" x14ac:dyDescent="0.2">
      <c r="B70" s="55"/>
    </row>
    <row r="71" spans="2:9" s="21" customFormat="1" x14ac:dyDescent="0.2">
      <c r="B71" s="55"/>
    </row>
    <row r="72" spans="2:9" s="21" customFormat="1" x14ac:dyDescent="0.2"/>
    <row r="73" spans="2:9" s="21" customFormat="1" x14ac:dyDescent="0.2">
      <c r="B73" s="55"/>
    </row>
    <row r="74" spans="2:9" s="21" customFormat="1" x14ac:dyDescent="0.2">
      <c r="B74" s="55"/>
      <c r="I74" s="55"/>
    </row>
    <row r="75" spans="2:9" s="21" customFormat="1" x14ac:dyDescent="0.2">
      <c r="B75" s="55"/>
    </row>
    <row r="76" spans="2:9" s="21" customFormat="1" x14ac:dyDescent="0.2">
      <c r="B76" s="55"/>
    </row>
    <row r="77" spans="2:9" s="21" customFormat="1" x14ac:dyDescent="0.2">
      <c r="B77" s="55"/>
    </row>
    <row r="78" spans="2:9" s="21" customFormat="1" x14ac:dyDescent="0.2">
      <c r="B78" s="55"/>
    </row>
    <row r="79" spans="2:9" s="21" customFormat="1" x14ac:dyDescent="0.2">
      <c r="B79" s="55"/>
    </row>
    <row r="80" spans="2:9" s="21" customFormat="1" ht="19.899999999999999" customHeight="1" x14ac:dyDescent="0.2"/>
    <row r="81" spans="2:7" s="21" customFormat="1" ht="6" customHeight="1" x14ac:dyDescent="0.2"/>
    <row r="82" spans="2:7" s="21" customFormat="1" x14ac:dyDescent="0.2"/>
    <row r="83" spans="2:7" s="21" customFormat="1" x14ac:dyDescent="0.2"/>
    <row r="84" spans="2:7" s="21" customFormat="1" x14ac:dyDescent="0.2">
      <c r="B84" s="55"/>
    </row>
    <row r="85" spans="2:7" s="21" customFormat="1" x14ac:dyDescent="0.2">
      <c r="B85" s="55"/>
    </row>
    <row r="86" spans="2:7" s="21" customFormat="1" x14ac:dyDescent="0.2"/>
    <row r="87" spans="2:7" s="21" customFormat="1" x14ac:dyDescent="0.2"/>
    <row r="89" spans="2:7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7" x14ac:dyDescent="0.2">
      <c r="B90" s="4"/>
      <c r="C90" s="5" t="str">
        <f>K1</f>
        <v>ZAVI02</v>
      </c>
      <c r="D90" s="4"/>
      <c r="E90" s="5" t="s">
        <v>78</v>
      </c>
      <c r="F90" s="5">
        <f>K4</f>
        <v>0</v>
      </c>
      <c r="G90" s="4"/>
    </row>
    <row r="91" spans="2:7" x14ac:dyDescent="0.2">
      <c r="B91" s="4"/>
      <c r="C91" s="53" t="str">
        <f>K3</f>
        <v>DD.MM.YYYY</v>
      </c>
      <c r="D91" s="107"/>
      <c r="E91" s="5"/>
      <c r="F91" s="5"/>
      <c r="G91" s="4"/>
    </row>
    <row r="92" spans="2:7" x14ac:dyDescent="0.2">
      <c r="B92" s="4"/>
      <c r="C92" s="54" t="s">
        <v>88</v>
      </c>
      <c r="D92" s="108"/>
      <c r="E92" s="5"/>
      <c r="F92" s="5"/>
      <c r="G92" s="4"/>
    </row>
    <row r="93" spans="2:7" x14ac:dyDescent="0.2">
      <c r="B93" s="4"/>
      <c r="C93" s="112" t="str">
        <f>G16</f>
        <v>Col. 01</v>
      </c>
      <c r="D93" s="109"/>
      <c r="E93" s="5"/>
      <c r="F93" s="5"/>
      <c r="G93" s="4"/>
    </row>
    <row r="94" spans="2:7" x14ac:dyDescent="0.2">
      <c r="B94" s="7"/>
      <c r="C94" s="113">
        <f>COUNTIF(G58:H60,"ERROR")</f>
        <v>0</v>
      </c>
      <c r="D94" s="110"/>
      <c r="E94" s="6"/>
      <c r="F94" s="6"/>
      <c r="G94" s="4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200-000000000000}">
      <formula1>Card_Names</formula1>
    </dataValidation>
    <dataValidation type="whole" operator="greaterThan" allowBlank="1" showInputMessage="1" showErrorMessage="1" sqref="G18:G19 G33 G49" xr:uid="{00000000-0002-0000-02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3" t="s">
        <v>6</v>
      </c>
      <c r="K1" s="8" t="s">
        <v>16</v>
      </c>
    </row>
    <row r="2" spans="2:11" ht="15.75" x14ac:dyDescent="0.2">
      <c r="J2" s="133" t="s">
        <v>82</v>
      </c>
      <c r="K2" s="1" t="str">
        <f>'Delivery note'!H3</f>
        <v>XXXXXX</v>
      </c>
    </row>
    <row r="3" spans="2:11" ht="15.75" x14ac:dyDescent="0.2">
      <c r="J3" s="133" t="s">
        <v>23</v>
      </c>
      <c r="K3" s="50" t="str">
        <f>'Delivery note'!H4</f>
        <v>DD.MM.YYYY</v>
      </c>
    </row>
    <row r="4" spans="2:11" ht="19.5" customHeight="1" x14ac:dyDescent="0.2">
      <c r="J4" s="134" t="s">
        <v>10</v>
      </c>
      <c r="K4" s="8">
        <f>IF(G10="",0,VLOOKUP(G10,Debitcard_List,2,FALSE))</f>
        <v>0</v>
      </c>
    </row>
    <row r="6" spans="2:11" ht="18" x14ac:dyDescent="0.25">
      <c r="C6" s="17" t="s">
        <v>43</v>
      </c>
    </row>
    <row r="7" spans="2:11" s="21" customFormat="1" ht="18" x14ac:dyDescent="0.25">
      <c r="C7" s="61" t="s">
        <v>44</v>
      </c>
    </row>
    <row r="8" spans="2:11" s="21" customFormat="1" x14ac:dyDescent="0.2"/>
    <row r="9" spans="2:11" s="21" customFormat="1" x14ac:dyDescent="0.2">
      <c r="G9" s="146" t="s">
        <v>70</v>
      </c>
      <c r="H9" s="146"/>
      <c r="I9" s="146"/>
    </row>
    <row r="10" spans="2:11" s="21" customFormat="1" ht="22.5" customHeight="1" x14ac:dyDescent="0.2">
      <c r="G10" s="150"/>
      <c r="H10" s="151"/>
      <c r="I10" s="152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45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6" t="s">
        <v>49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50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46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47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48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47" t="s">
        <v>51</v>
      </c>
      <c r="H23" s="148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52</v>
      </c>
      <c r="H24" s="80" t="s">
        <v>53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54</v>
      </c>
      <c r="H25" s="82" t="s">
        <v>55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56</v>
      </c>
      <c r="H26" s="84" t="s">
        <v>57</v>
      </c>
      <c r="I26" s="85"/>
    </row>
    <row r="27" spans="2:9" s="21" customFormat="1" ht="20.100000000000001" customHeight="1" x14ac:dyDescent="0.25">
      <c r="B27" s="105" t="s">
        <v>58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1" t="s">
        <v>59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8"/>
      <c r="H29" s="128"/>
      <c r="I29" s="52">
        <v>2</v>
      </c>
    </row>
    <row r="30" spans="2:9" s="21" customFormat="1" ht="15" customHeight="1" x14ac:dyDescent="0.2">
      <c r="B30" s="92" t="s">
        <v>7</v>
      </c>
      <c r="C30" s="77" t="s">
        <v>60</v>
      </c>
      <c r="D30" s="77"/>
      <c r="E30" s="77"/>
      <c r="F30" s="52">
        <v>21</v>
      </c>
      <c r="G30" s="128"/>
      <c r="H30" s="128"/>
      <c r="I30" s="52">
        <v>21</v>
      </c>
    </row>
    <row r="31" spans="2:9" s="21" customFormat="1" ht="24.95" customHeight="1" x14ac:dyDescent="0.2">
      <c r="B31" s="132" t="s">
        <v>62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8"/>
      <c r="H32" s="128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61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1" t="s">
        <v>59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14</v>
      </c>
      <c r="C36" s="77" t="s">
        <v>9</v>
      </c>
      <c r="D36" s="77"/>
      <c r="E36" s="77"/>
      <c r="F36" s="52">
        <v>4</v>
      </c>
      <c r="G36" s="128"/>
      <c r="H36" s="128"/>
      <c r="I36" s="52">
        <v>4</v>
      </c>
    </row>
    <row r="37" spans="2:9" s="21" customFormat="1" ht="24.95" customHeight="1" x14ac:dyDescent="0.2">
      <c r="B37" s="132" t="s">
        <v>62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8"/>
      <c r="H38" s="128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63</v>
      </c>
      <c r="C41" s="64"/>
      <c r="D41" s="65"/>
      <c r="E41" s="60"/>
      <c r="F41" s="66"/>
      <c r="G41" s="60"/>
      <c r="H41" s="60"/>
      <c r="I41" s="66"/>
    </row>
    <row r="42" spans="2:9" s="21" customFormat="1" ht="15.75" x14ac:dyDescent="0.25">
      <c r="B42" s="67"/>
      <c r="C42" s="67"/>
      <c r="D42" s="69"/>
      <c r="E42" s="69"/>
      <c r="F42" s="71"/>
      <c r="G42" s="147" t="s">
        <v>51</v>
      </c>
      <c r="H42" s="148"/>
      <c r="I42" s="71"/>
    </row>
    <row r="43" spans="2:9" s="21" customFormat="1" x14ac:dyDescent="0.2">
      <c r="B43" s="74"/>
      <c r="C43" s="74"/>
      <c r="D43" s="74"/>
      <c r="E43" s="74"/>
      <c r="F43" s="73"/>
      <c r="G43" s="95" t="s">
        <v>52</v>
      </c>
      <c r="H43" s="96" t="s">
        <v>53</v>
      </c>
      <c r="I43" s="73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54</v>
      </c>
      <c r="H44" s="82" t="s">
        <v>55</v>
      </c>
      <c r="I44" s="73"/>
    </row>
    <row r="45" spans="2:9" s="21" customFormat="1" ht="20.25" customHeight="1" x14ac:dyDescent="0.2">
      <c r="B45" s="66"/>
      <c r="C45" s="66"/>
      <c r="D45" s="66"/>
      <c r="E45" s="66"/>
      <c r="F45" s="85"/>
      <c r="G45" s="72" t="s">
        <v>56</v>
      </c>
      <c r="H45" s="72" t="s">
        <v>57</v>
      </c>
      <c r="I45" s="85"/>
    </row>
    <row r="46" spans="2:9" s="21" customFormat="1" ht="20.100000000000001" customHeight="1" x14ac:dyDescent="0.25">
      <c r="B46" s="105" t="s">
        <v>64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65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8"/>
      <c r="H48" s="129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66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65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15</v>
      </c>
      <c r="C52" s="77" t="s">
        <v>9</v>
      </c>
      <c r="D52" s="77"/>
      <c r="E52" s="77"/>
      <c r="F52" s="52">
        <v>7</v>
      </c>
      <c r="G52" s="128"/>
      <c r="H52" s="128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>
      <c r="B54" s="149" t="str">
        <f>"Version: "&amp;C92</f>
        <v>Version: 1.01.E0</v>
      </c>
      <c r="C54" s="149"/>
      <c r="D54" s="60"/>
      <c r="E54" s="60"/>
      <c r="F54" s="60"/>
      <c r="G54" s="60"/>
      <c r="H54" s="100"/>
      <c r="I54" s="100" t="s">
        <v>12</v>
      </c>
    </row>
    <row r="55" spans="2:9" s="21" customFormat="1" x14ac:dyDescent="0.2"/>
    <row r="56" spans="2:9" s="21" customFormat="1" x14ac:dyDescent="0.2"/>
    <row r="57" spans="2:9" s="21" customFormat="1" x14ac:dyDescent="0.2">
      <c r="B57" s="122" t="s">
        <v>67</v>
      </c>
    </row>
    <row r="58" spans="2:9" s="21" customFormat="1" ht="18" customHeight="1" x14ac:dyDescent="0.2">
      <c r="B58" s="123" t="s">
        <v>68</v>
      </c>
      <c r="C58" s="123"/>
      <c r="D58" s="123"/>
      <c r="E58" s="123"/>
      <c r="F58" s="123"/>
      <c r="G58" s="124" t="str">
        <f>IF(OR(G19=0,G18&gt;=G19),"OK","ERROR")</f>
        <v>OK</v>
      </c>
    </row>
    <row r="59" spans="2:9" s="21" customFormat="1" ht="18" customHeight="1" x14ac:dyDescent="0.2">
      <c r="B59" s="125" t="s">
        <v>69</v>
      </c>
      <c r="C59" s="125"/>
      <c r="D59" s="125"/>
      <c r="E59" s="125"/>
      <c r="F59" s="125"/>
      <c r="G59" s="124" t="str">
        <f>IF(OR(G29=0,G29&gt;=G30),"OK","ERROR")</f>
        <v>OK</v>
      </c>
      <c r="H59" s="124" t="str">
        <f>IF(OR(H29=0,H29&gt;=H30),"OK","ERROR")</f>
        <v>OK</v>
      </c>
    </row>
    <row r="60" spans="2:9" s="21" customFormat="1" x14ac:dyDescent="0.2">
      <c r="B60" s="136" t="s">
        <v>72</v>
      </c>
      <c r="C60" s="127"/>
      <c r="D60" s="127"/>
      <c r="E60" s="127"/>
      <c r="F60" s="127"/>
      <c r="G60" s="124" t="str">
        <f>IF(OR(AND(G18="",K4=0),AND(G18&gt;0,K4&lt;&gt;0)),"OK","ERROR")</f>
        <v>OK</v>
      </c>
    </row>
    <row r="61" spans="2:9" s="21" customFormat="1" x14ac:dyDescent="0.2">
      <c r="B61" s="55"/>
    </row>
    <row r="62" spans="2:9" s="21" customFormat="1" x14ac:dyDescent="0.2"/>
    <row r="63" spans="2:9" s="21" customFormat="1" x14ac:dyDescent="0.2">
      <c r="C63" s="120" t="s">
        <v>80</v>
      </c>
      <c r="D63" s="121"/>
    </row>
    <row r="64" spans="2:9" s="21" customFormat="1" ht="5.0999999999999996" customHeight="1" x14ac:dyDescent="0.2">
      <c r="B64" s="55"/>
    </row>
    <row r="65" spans="2:9" s="21" customFormat="1" ht="12.75" customHeight="1" x14ac:dyDescent="0.2">
      <c r="B65" s="55"/>
      <c r="C65" s="21" t="s">
        <v>89</v>
      </c>
      <c r="D65" s="21" t="s">
        <v>17</v>
      </c>
    </row>
    <row r="66" spans="2:9" s="21" customFormat="1" x14ac:dyDescent="0.2">
      <c r="B66" s="55"/>
      <c r="C66" s="21" t="s">
        <v>90</v>
      </c>
      <c r="D66" s="21" t="s">
        <v>19</v>
      </c>
    </row>
    <row r="67" spans="2:9" s="21" customFormat="1" x14ac:dyDescent="0.2">
      <c r="B67" s="55"/>
      <c r="C67" s="21" t="s">
        <v>79</v>
      </c>
      <c r="D67" s="21" t="s">
        <v>20</v>
      </c>
    </row>
    <row r="68" spans="2:9" s="21" customFormat="1" x14ac:dyDescent="0.2">
      <c r="B68" s="55"/>
      <c r="C68" s="21" t="s">
        <v>71</v>
      </c>
      <c r="D68" s="21" t="s">
        <v>18</v>
      </c>
    </row>
    <row r="69" spans="2:9" s="21" customFormat="1" x14ac:dyDescent="0.2">
      <c r="B69" s="55"/>
    </row>
    <row r="70" spans="2:9" s="21" customFormat="1" x14ac:dyDescent="0.2">
      <c r="B70" s="55"/>
    </row>
    <row r="71" spans="2:9" s="21" customFormat="1" x14ac:dyDescent="0.2">
      <c r="B71" s="55"/>
    </row>
    <row r="72" spans="2:9" s="21" customFormat="1" x14ac:dyDescent="0.2"/>
    <row r="73" spans="2:9" s="21" customFormat="1" x14ac:dyDescent="0.2">
      <c r="B73" s="55"/>
    </row>
    <row r="74" spans="2:9" s="21" customFormat="1" x14ac:dyDescent="0.2">
      <c r="B74" s="55"/>
      <c r="I74" s="55"/>
    </row>
    <row r="75" spans="2:9" s="21" customFormat="1" x14ac:dyDescent="0.2">
      <c r="B75" s="55"/>
    </row>
    <row r="76" spans="2:9" s="21" customFormat="1" x14ac:dyDescent="0.2">
      <c r="B76" s="55"/>
    </row>
    <row r="77" spans="2:9" s="21" customFormat="1" x14ac:dyDescent="0.2">
      <c r="B77" s="55"/>
    </row>
    <row r="78" spans="2:9" s="21" customFormat="1" x14ac:dyDescent="0.2">
      <c r="B78" s="55"/>
    </row>
    <row r="79" spans="2:9" s="21" customFormat="1" x14ac:dyDescent="0.2">
      <c r="B79" s="55"/>
    </row>
    <row r="80" spans="2:9" s="21" customFormat="1" ht="19.899999999999999" customHeight="1" x14ac:dyDescent="0.2"/>
    <row r="81" spans="2:7" s="21" customFormat="1" ht="6" customHeight="1" x14ac:dyDescent="0.2"/>
    <row r="82" spans="2:7" s="21" customFormat="1" x14ac:dyDescent="0.2"/>
    <row r="83" spans="2:7" s="21" customFormat="1" x14ac:dyDescent="0.2"/>
    <row r="84" spans="2:7" s="21" customFormat="1" x14ac:dyDescent="0.2">
      <c r="B84" s="55"/>
    </row>
    <row r="85" spans="2:7" s="21" customFormat="1" x14ac:dyDescent="0.2">
      <c r="B85" s="55"/>
    </row>
    <row r="86" spans="2:7" s="21" customFormat="1" x14ac:dyDescent="0.2"/>
    <row r="87" spans="2:7" s="21" customFormat="1" x14ac:dyDescent="0.2"/>
    <row r="89" spans="2:7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7" x14ac:dyDescent="0.2">
      <c r="B90" s="4"/>
      <c r="C90" s="5" t="str">
        <f>K1</f>
        <v>ZAVI02</v>
      </c>
      <c r="D90" s="4"/>
      <c r="E90" s="5" t="s">
        <v>78</v>
      </c>
      <c r="F90" s="5">
        <f>K4</f>
        <v>0</v>
      </c>
      <c r="G90" s="4"/>
    </row>
    <row r="91" spans="2:7" x14ac:dyDescent="0.2">
      <c r="B91" s="4"/>
      <c r="C91" s="53" t="str">
        <f>K3</f>
        <v>DD.MM.YYYY</v>
      </c>
      <c r="D91" s="107"/>
      <c r="E91" s="5"/>
      <c r="F91" s="5"/>
      <c r="G91" s="4"/>
    </row>
    <row r="92" spans="2:7" x14ac:dyDescent="0.2">
      <c r="B92" s="4"/>
      <c r="C92" s="54" t="s">
        <v>88</v>
      </c>
      <c r="D92" s="108"/>
      <c r="E92" s="5"/>
      <c r="F92" s="5"/>
      <c r="G92" s="4"/>
    </row>
    <row r="93" spans="2:7" x14ac:dyDescent="0.2">
      <c r="B93" s="4"/>
      <c r="C93" s="112" t="str">
        <f>G16</f>
        <v>Col. 01</v>
      </c>
      <c r="D93" s="109"/>
      <c r="E93" s="5"/>
      <c r="F93" s="5"/>
      <c r="G93" s="4"/>
    </row>
    <row r="94" spans="2:7" x14ac:dyDescent="0.2">
      <c r="B94" s="7"/>
      <c r="C94" s="113">
        <f>COUNTIF(G58:H60,"ERROR")</f>
        <v>0</v>
      </c>
      <c r="D94" s="110"/>
      <c r="E94" s="6"/>
      <c r="F94" s="6"/>
      <c r="G94" s="4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33 G49" xr:uid="{00000000-0002-0000-0300-000000000000}">
      <formula1>0</formula1>
    </dataValidation>
    <dataValidation type="list" allowBlank="1" showInputMessage="1" showErrorMessage="1" sqref="G10" xr:uid="{00000000-0002-0000-03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3" t="s">
        <v>6</v>
      </c>
      <c r="K1" s="8" t="s">
        <v>16</v>
      </c>
    </row>
    <row r="2" spans="2:11" ht="15.75" x14ac:dyDescent="0.2">
      <c r="J2" s="133" t="s">
        <v>82</v>
      </c>
      <c r="K2" s="1" t="str">
        <f>'Delivery note'!H3</f>
        <v>XXXXXX</v>
      </c>
    </row>
    <row r="3" spans="2:11" ht="15.75" x14ac:dyDescent="0.2">
      <c r="J3" s="133" t="s">
        <v>23</v>
      </c>
      <c r="K3" s="50" t="str">
        <f>'Delivery note'!H4</f>
        <v>DD.MM.YYYY</v>
      </c>
    </row>
    <row r="4" spans="2:11" ht="19.5" customHeight="1" x14ac:dyDescent="0.2">
      <c r="J4" s="134" t="s">
        <v>10</v>
      </c>
      <c r="K4" s="8">
        <f>IF(G10="",0,VLOOKUP(G10,Debitcard_List,2,FALSE))</f>
        <v>0</v>
      </c>
    </row>
    <row r="6" spans="2:11" ht="18" x14ac:dyDescent="0.25">
      <c r="C6" s="17" t="s">
        <v>43</v>
      </c>
    </row>
    <row r="7" spans="2:11" s="21" customFormat="1" ht="18" x14ac:dyDescent="0.25">
      <c r="C7" s="61" t="s">
        <v>44</v>
      </c>
    </row>
    <row r="8" spans="2:11" s="21" customFormat="1" x14ac:dyDescent="0.2"/>
    <row r="9" spans="2:11" s="21" customFormat="1" x14ac:dyDescent="0.2">
      <c r="G9" s="146" t="s">
        <v>70</v>
      </c>
      <c r="H9" s="146"/>
      <c r="I9" s="146"/>
    </row>
    <row r="10" spans="2:11" s="21" customFormat="1" ht="22.5" customHeight="1" x14ac:dyDescent="0.2">
      <c r="G10" s="150"/>
      <c r="H10" s="151"/>
      <c r="I10" s="152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45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6" t="s">
        <v>49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50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46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47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48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47" t="s">
        <v>51</v>
      </c>
      <c r="H23" s="148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52</v>
      </c>
      <c r="H24" s="80" t="s">
        <v>53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54</v>
      </c>
      <c r="H25" s="82" t="s">
        <v>55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56</v>
      </c>
      <c r="H26" s="84" t="s">
        <v>57</v>
      </c>
      <c r="I26" s="85"/>
    </row>
    <row r="27" spans="2:9" s="21" customFormat="1" ht="20.100000000000001" customHeight="1" x14ac:dyDescent="0.25">
      <c r="B27" s="105" t="s">
        <v>58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1" t="s">
        <v>59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8"/>
      <c r="H29" s="128"/>
      <c r="I29" s="52">
        <v>2</v>
      </c>
    </row>
    <row r="30" spans="2:9" s="21" customFormat="1" ht="15" customHeight="1" x14ac:dyDescent="0.2">
      <c r="B30" s="92" t="s">
        <v>7</v>
      </c>
      <c r="C30" s="77" t="s">
        <v>60</v>
      </c>
      <c r="D30" s="77"/>
      <c r="E30" s="77"/>
      <c r="F30" s="52">
        <v>21</v>
      </c>
      <c r="G30" s="128"/>
      <c r="H30" s="128"/>
      <c r="I30" s="52">
        <v>21</v>
      </c>
    </row>
    <row r="31" spans="2:9" s="21" customFormat="1" ht="24.95" customHeight="1" x14ac:dyDescent="0.2">
      <c r="B31" s="132" t="s">
        <v>62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8"/>
      <c r="H32" s="128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61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1" t="s">
        <v>59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14</v>
      </c>
      <c r="C36" s="77" t="s">
        <v>9</v>
      </c>
      <c r="D36" s="77"/>
      <c r="E36" s="77"/>
      <c r="F36" s="52">
        <v>4</v>
      </c>
      <c r="G36" s="128"/>
      <c r="H36" s="128"/>
      <c r="I36" s="52">
        <v>4</v>
      </c>
    </row>
    <row r="37" spans="2:9" s="21" customFormat="1" ht="24.95" customHeight="1" x14ac:dyDescent="0.2">
      <c r="B37" s="132" t="s">
        <v>62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8"/>
      <c r="H38" s="128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63</v>
      </c>
      <c r="C41" s="64"/>
      <c r="D41" s="65"/>
      <c r="E41" s="60"/>
      <c r="F41" s="66"/>
      <c r="G41" s="60"/>
      <c r="H41" s="60"/>
      <c r="I41" s="66"/>
    </row>
    <row r="42" spans="2:9" s="21" customFormat="1" ht="15.75" x14ac:dyDescent="0.25">
      <c r="B42" s="67"/>
      <c r="C42" s="67"/>
      <c r="D42" s="69"/>
      <c r="E42" s="69"/>
      <c r="F42" s="71"/>
      <c r="G42" s="147" t="s">
        <v>51</v>
      </c>
      <c r="H42" s="148"/>
      <c r="I42" s="71"/>
    </row>
    <row r="43" spans="2:9" s="21" customFormat="1" x14ac:dyDescent="0.2">
      <c r="B43" s="74"/>
      <c r="C43" s="74"/>
      <c r="D43" s="74"/>
      <c r="E43" s="74"/>
      <c r="F43" s="73"/>
      <c r="G43" s="95" t="s">
        <v>52</v>
      </c>
      <c r="H43" s="96" t="s">
        <v>53</v>
      </c>
      <c r="I43" s="73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54</v>
      </c>
      <c r="H44" s="82" t="s">
        <v>55</v>
      </c>
      <c r="I44" s="73"/>
    </row>
    <row r="45" spans="2:9" s="21" customFormat="1" ht="20.25" customHeight="1" x14ac:dyDescent="0.2">
      <c r="B45" s="66"/>
      <c r="C45" s="66"/>
      <c r="D45" s="66"/>
      <c r="E45" s="66"/>
      <c r="F45" s="85"/>
      <c r="G45" s="72" t="s">
        <v>56</v>
      </c>
      <c r="H45" s="72" t="s">
        <v>57</v>
      </c>
      <c r="I45" s="85"/>
    </row>
    <row r="46" spans="2:9" s="21" customFormat="1" ht="20.100000000000001" customHeight="1" x14ac:dyDescent="0.25">
      <c r="B46" s="105" t="s">
        <v>64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65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8"/>
      <c r="H48" s="129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66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65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15</v>
      </c>
      <c r="C52" s="77" t="s">
        <v>9</v>
      </c>
      <c r="D52" s="77"/>
      <c r="E52" s="77"/>
      <c r="F52" s="52">
        <v>7</v>
      </c>
      <c r="G52" s="128"/>
      <c r="H52" s="128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>
      <c r="B54" s="149" t="str">
        <f>"Version: "&amp;C92</f>
        <v>Version: 1.01.E0</v>
      </c>
      <c r="C54" s="149"/>
      <c r="D54" s="60"/>
      <c r="E54" s="60"/>
      <c r="F54" s="60"/>
      <c r="G54" s="60"/>
      <c r="H54" s="100"/>
      <c r="I54" s="100" t="s">
        <v>12</v>
      </c>
    </row>
    <row r="55" spans="2:9" s="21" customFormat="1" x14ac:dyDescent="0.2"/>
    <row r="56" spans="2:9" s="21" customFormat="1" x14ac:dyDescent="0.2"/>
    <row r="57" spans="2:9" s="21" customFormat="1" x14ac:dyDescent="0.2">
      <c r="B57" s="122" t="s">
        <v>67</v>
      </c>
    </row>
    <row r="58" spans="2:9" s="21" customFormat="1" ht="18" customHeight="1" x14ac:dyDescent="0.2">
      <c r="B58" s="123" t="s">
        <v>68</v>
      </c>
      <c r="C58" s="123"/>
      <c r="D58" s="123"/>
      <c r="E58" s="123"/>
      <c r="F58" s="123"/>
      <c r="G58" s="124" t="str">
        <f>IF(OR(G19=0,G18&gt;=G19),"OK","ERROR")</f>
        <v>OK</v>
      </c>
    </row>
    <row r="59" spans="2:9" s="21" customFormat="1" ht="18" customHeight="1" x14ac:dyDescent="0.2">
      <c r="B59" s="125" t="s">
        <v>69</v>
      </c>
      <c r="C59" s="125"/>
      <c r="D59" s="125"/>
      <c r="E59" s="125"/>
      <c r="F59" s="125"/>
      <c r="G59" s="124" t="str">
        <f>IF(OR(G29=0,G29&gt;=G30),"OK","ERROR")</f>
        <v>OK</v>
      </c>
      <c r="H59" s="124" t="str">
        <f>IF(OR(H29=0,H29&gt;=H30),"OK","ERROR")</f>
        <v>OK</v>
      </c>
    </row>
    <row r="60" spans="2:9" s="21" customFormat="1" x14ac:dyDescent="0.2">
      <c r="B60" s="136" t="s">
        <v>72</v>
      </c>
      <c r="C60" s="127"/>
      <c r="D60" s="127"/>
      <c r="E60" s="127"/>
      <c r="F60" s="127"/>
      <c r="G60" s="124" t="str">
        <f>IF(OR(AND(G18="",K4=0),AND(G18&gt;0,K4&lt;&gt;0)),"OK","ERROR")</f>
        <v>OK</v>
      </c>
    </row>
    <row r="61" spans="2:9" s="21" customFormat="1" x14ac:dyDescent="0.2">
      <c r="B61" s="55"/>
    </row>
    <row r="62" spans="2:9" s="21" customFormat="1" x14ac:dyDescent="0.2"/>
    <row r="63" spans="2:9" s="21" customFormat="1" x14ac:dyDescent="0.2">
      <c r="C63" s="120" t="s">
        <v>80</v>
      </c>
      <c r="D63" s="121"/>
    </row>
    <row r="64" spans="2:9" s="21" customFormat="1" ht="5.0999999999999996" customHeight="1" x14ac:dyDescent="0.2">
      <c r="B64" s="55"/>
    </row>
    <row r="65" spans="2:9" s="21" customFormat="1" ht="12.75" customHeight="1" x14ac:dyDescent="0.2">
      <c r="B65" s="55"/>
      <c r="C65" s="21" t="s">
        <v>89</v>
      </c>
      <c r="D65" s="21" t="s">
        <v>17</v>
      </c>
    </row>
    <row r="66" spans="2:9" s="21" customFormat="1" x14ac:dyDescent="0.2">
      <c r="B66" s="55"/>
      <c r="C66" s="21" t="s">
        <v>90</v>
      </c>
      <c r="D66" s="21" t="s">
        <v>19</v>
      </c>
    </row>
    <row r="67" spans="2:9" s="21" customFormat="1" x14ac:dyDescent="0.2">
      <c r="B67" s="55"/>
      <c r="C67" s="21" t="s">
        <v>79</v>
      </c>
      <c r="D67" s="21" t="s">
        <v>20</v>
      </c>
    </row>
    <row r="68" spans="2:9" s="21" customFormat="1" x14ac:dyDescent="0.2">
      <c r="B68" s="55"/>
      <c r="C68" s="21" t="s">
        <v>71</v>
      </c>
      <c r="D68" s="21" t="s">
        <v>18</v>
      </c>
    </row>
    <row r="69" spans="2:9" s="21" customFormat="1" x14ac:dyDescent="0.2">
      <c r="B69" s="55"/>
    </row>
    <row r="70" spans="2:9" s="21" customFormat="1" x14ac:dyDescent="0.2">
      <c r="B70" s="55"/>
    </row>
    <row r="71" spans="2:9" s="21" customFormat="1" x14ac:dyDescent="0.2">
      <c r="B71" s="55"/>
    </row>
    <row r="72" spans="2:9" s="21" customFormat="1" x14ac:dyDescent="0.2"/>
    <row r="73" spans="2:9" s="21" customFormat="1" x14ac:dyDescent="0.2">
      <c r="B73" s="55"/>
    </row>
    <row r="74" spans="2:9" s="21" customFormat="1" x14ac:dyDescent="0.2">
      <c r="B74" s="55"/>
      <c r="I74" s="55"/>
    </row>
    <row r="75" spans="2:9" s="21" customFormat="1" x14ac:dyDescent="0.2">
      <c r="B75" s="55"/>
    </row>
    <row r="76" spans="2:9" s="21" customFormat="1" x14ac:dyDescent="0.2">
      <c r="B76" s="55"/>
    </row>
    <row r="77" spans="2:9" s="21" customFormat="1" x14ac:dyDescent="0.2">
      <c r="B77" s="55"/>
    </row>
    <row r="78" spans="2:9" s="21" customFormat="1" x14ac:dyDescent="0.2">
      <c r="B78" s="55"/>
    </row>
    <row r="79" spans="2:9" s="21" customFormat="1" x14ac:dyDescent="0.2">
      <c r="B79" s="55"/>
    </row>
    <row r="80" spans="2:9" s="21" customFormat="1" ht="19.899999999999999" customHeight="1" x14ac:dyDescent="0.2"/>
    <row r="81" spans="2:7" s="21" customFormat="1" ht="6" customHeight="1" x14ac:dyDescent="0.2"/>
    <row r="82" spans="2:7" s="21" customFormat="1" x14ac:dyDescent="0.2"/>
    <row r="83" spans="2:7" s="21" customFormat="1" x14ac:dyDescent="0.2"/>
    <row r="84" spans="2:7" s="21" customFormat="1" x14ac:dyDescent="0.2">
      <c r="B84" s="55"/>
    </row>
    <row r="85" spans="2:7" s="21" customFormat="1" x14ac:dyDescent="0.2">
      <c r="B85" s="55"/>
    </row>
    <row r="86" spans="2:7" s="21" customFormat="1" x14ac:dyDescent="0.2"/>
    <row r="87" spans="2:7" s="21" customFormat="1" x14ac:dyDescent="0.2"/>
    <row r="89" spans="2:7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7" x14ac:dyDescent="0.2">
      <c r="B90" s="4"/>
      <c r="C90" s="5" t="str">
        <f>K1</f>
        <v>ZAVI02</v>
      </c>
      <c r="D90" s="4"/>
      <c r="E90" s="5" t="s">
        <v>78</v>
      </c>
      <c r="F90" s="5">
        <f>K4</f>
        <v>0</v>
      </c>
      <c r="G90" s="4"/>
    </row>
    <row r="91" spans="2:7" x14ac:dyDescent="0.2">
      <c r="B91" s="4"/>
      <c r="C91" s="53" t="str">
        <f>K3</f>
        <v>DD.MM.YYYY</v>
      </c>
      <c r="D91" s="107"/>
      <c r="E91" s="5"/>
      <c r="F91" s="5"/>
      <c r="G91" s="4"/>
    </row>
    <row r="92" spans="2:7" x14ac:dyDescent="0.2">
      <c r="B92" s="4"/>
      <c r="C92" s="54" t="s">
        <v>88</v>
      </c>
      <c r="D92" s="108"/>
      <c r="E92" s="5"/>
      <c r="F92" s="5"/>
      <c r="G92" s="4"/>
    </row>
    <row r="93" spans="2:7" x14ac:dyDescent="0.2">
      <c r="B93" s="4"/>
      <c r="C93" s="112" t="str">
        <f>G16</f>
        <v>Col. 01</v>
      </c>
      <c r="D93" s="109"/>
      <c r="E93" s="5"/>
      <c r="F93" s="5"/>
      <c r="G93" s="4"/>
    </row>
    <row r="94" spans="2:7" x14ac:dyDescent="0.2">
      <c r="B94" s="7"/>
      <c r="C94" s="113">
        <f>COUNTIF(G58:H60,"ERROR")</f>
        <v>0</v>
      </c>
      <c r="D94" s="110"/>
      <c r="E94" s="6"/>
      <c r="F94" s="6"/>
      <c r="G94" s="4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list" allowBlank="1" showInputMessage="1" showErrorMessage="1" sqref="G10" xr:uid="{00000000-0002-0000-0400-000000000000}">
      <formula1>Card_Names</formula1>
    </dataValidation>
    <dataValidation type="whole" operator="greaterThan" allowBlank="1" showInputMessage="1" showErrorMessage="1" sqref="G18:G19 G33 G49" xr:uid="{00000000-0002-0000-04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3"/>
  <dimension ref="B1:K94"/>
  <sheetViews>
    <sheetView showGridLines="0" showRowColHeaders="0" showZeros="0" zoomScale="80" zoomScaleNormal="80" zoomScalePageLayoutView="80" workbookViewId="0">
      <pane ySplit="12" topLeftCell="A13" activePane="bottomLeft" state="frozen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3" t="s">
        <v>6</v>
      </c>
      <c r="K1" s="8" t="s">
        <v>16</v>
      </c>
    </row>
    <row r="2" spans="2:11" ht="15.75" x14ac:dyDescent="0.2">
      <c r="J2" s="133" t="s">
        <v>82</v>
      </c>
      <c r="K2" s="1" t="str">
        <f>'Delivery note'!H3</f>
        <v>XXXXXX</v>
      </c>
    </row>
    <row r="3" spans="2:11" ht="15.75" x14ac:dyDescent="0.2">
      <c r="J3" s="133" t="s">
        <v>23</v>
      </c>
      <c r="K3" s="50" t="str">
        <f>'Delivery note'!H4</f>
        <v>DD.MM.YYYY</v>
      </c>
    </row>
    <row r="4" spans="2:11" ht="19.5" customHeight="1" x14ac:dyDescent="0.2">
      <c r="J4" s="134" t="s">
        <v>10</v>
      </c>
      <c r="K4" s="8">
        <f>IF(G10="",0,VLOOKUP(G10,Debitcard_List,2,FALSE))</f>
        <v>0</v>
      </c>
    </row>
    <row r="6" spans="2:11" ht="18" x14ac:dyDescent="0.25">
      <c r="C6" s="17" t="s">
        <v>43</v>
      </c>
    </row>
    <row r="7" spans="2:11" s="21" customFormat="1" ht="18" x14ac:dyDescent="0.25">
      <c r="C7" s="61" t="s">
        <v>44</v>
      </c>
    </row>
    <row r="8" spans="2:11" s="21" customFormat="1" x14ac:dyDescent="0.2"/>
    <row r="9" spans="2:11" s="21" customFormat="1" x14ac:dyDescent="0.2">
      <c r="G9" s="146" t="s">
        <v>70</v>
      </c>
      <c r="H9" s="146"/>
      <c r="I9" s="146"/>
    </row>
    <row r="10" spans="2:11" s="21" customFormat="1" ht="22.5" customHeight="1" x14ac:dyDescent="0.2">
      <c r="G10" s="150"/>
      <c r="H10" s="151"/>
      <c r="I10" s="152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45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6" t="s">
        <v>49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50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46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47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48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47" t="s">
        <v>51</v>
      </c>
      <c r="H23" s="148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52</v>
      </c>
      <c r="H24" s="80" t="s">
        <v>53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54</v>
      </c>
      <c r="H25" s="82" t="s">
        <v>55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56</v>
      </c>
      <c r="H26" s="84" t="s">
        <v>57</v>
      </c>
      <c r="I26" s="85"/>
    </row>
    <row r="27" spans="2:9" s="21" customFormat="1" ht="20.100000000000001" customHeight="1" x14ac:dyDescent="0.25">
      <c r="B27" s="105" t="s">
        <v>58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1" t="s">
        <v>59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8"/>
      <c r="H29" s="128"/>
      <c r="I29" s="52">
        <v>2</v>
      </c>
    </row>
    <row r="30" spans="2:9" s="21" customFormat="1" ht="15" customHeight="1" x14ac:dyDescent="0.2">
      <c r="B30" s="92" t="s">
        <v>7</v>
      </c>
      <c r="C30" s="77" t="s">
        <v>60</v>
      </c>
      <c r="D30" s="77"/>
      <c r="E30" s="77"/>
      <c r="F30" s="52">
        <v>21</v>
      </c>
      <c r="G30" s="128"/>
      <c r="H30" s="128"/>
      <c r="I30" s="52">
        <v>21</v>
      </c>
    </row>
    <row r="31" spans="2:9" s="21" customFormat="1" ht="24.95" customHeight="1" x14ac:dyDescent="0.2">
      <c r="B31" s="132" t="s">
        <v>62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8"/>
      <c r="H32" s="128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61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1" t="s">
        <v>59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14</v>
      </c>
      <c r="C36" s="77" t="s">
        <v>9</v>
      </c>
      <c r="D36" s="77"/>
      <c r="E36" s="77"/>
      <c r="F36" s="52">
        <v>4</v>
      </c>
      <c r="G36" s="128"/>
      <c r="H36" s="128"/>
      <c r="I36" s="52">
        <v>4</v>
      </c>
    </row>
    <row r="37" spans="2:9" s="21" customFormat="1" ht="24.95" customHeight="1" x14ac:dyDescent="0.2">
      <c r="B37" s="132" t="s">
        <v>62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8"/>
      <c r="H38" s="128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63</v>
      </c>
      <c r="C41" s="64"/>
      <c r="D41" s="65"/>
      <c r="E41" s="60"/>
      <c r="F41" s="66"/>
      <c r="G41" s="60"/>
      <c r="H41" s="60"/>
      <c r="I41" s="66"/>
    </row>
    <row r="42" spans="2:9" s="21" customFormat="1" ht="15.75" x14ac:dyDescent="0.25">
      <c r="B42" s="67"/>
      <c r="C42" s="67"/>
      <c r="D42" s="69"/>
      <c r="E42" s="69"/>
      <c r="F42" s="71"/>
      <c r="G42" s="147" t="s">
        <v>51</v>
      </c>
      <c r="H42" s="148"/>
      <c r="I42" s="71"/>
    </row>
    <row r="43" spans="2:9" s="21" customFormat="1" x14ac:dyDescent="0.2">
      <c r="B43" s="74"/>
      <c r="C43" s="74"/>
      <c r="D43" s="74"/>
      <c r="E43" s="74"/>
      <c r="F43" s="73"/>
      <c r="G43" s="95" t="s">
        <v>52</v>
      </c>
      <c r="H43" s="96" t="s">
        <v>53</v>
      </c>
      <c r="I43" s="73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54</v>
      </c>
      <c r="H44" s="82" t="s">
        <v>55</v>
      </c>
      <c r="I44" s="73"/>
    </row>
    <row r="45" spans="2:9" s="21" customFormat="1" ht="20.25" customHeight="1" x14ac:dyDescent="0.2">
      <c r="B45" s="66"/>
      <c r="C45" s="66"/>
      <c r="D45" s="66"/>
      <c r="E45" s="66"/>
      <c r="F45" s="85"/>
      <c r="G45" s="72" t="s">
        <v>56</v>
      </c>
      <c r="H45" s="72" t="s">
        <v>57</v>
      </c>
      <c r="I45" s="85"/>
    </row>
    <row r="46" spans="2:9" s="21" customFormat="1" ht="20.100000000000001" customHeight="1" x14ac:dyDescent="0.25">
      <c r="B46" s="105" t="s">
        <v>64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65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8"/>
      <c r="H48" s="129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66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65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15</v>
      </c>
      <c r="C52" s="77" t="s">
        <v>9</v>
      </c>
      <c r="D52" s="77"/>
      <c r="E52" s="77"/>
      <c r="F52" s="52">
        <v>7</v>
      </c>
      <c r="G52" s="128"/>
      <c r="H52" s="128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>
      <c r="B54" s="149" t="str">
        <f>"Version: "&amp;C92</f>
        <v>Version: 1.01.E0</v>
      </c>
      <c r="C54" s="149"/>
      <c r="D54" s="60"/>
      <c r="E54" s="60"/>
      <c r="F54" s="60"/>
      <c r="G54" s="60"/>
      <c r="H54" s="100"/>
      <c r="I54" s="100" t="s">
        <v>12</v>
      </c>
    </row>
    <row r="55" spans="2:9" s="21" customFormat="1" x14ac:dyDescent="0.2"/>
    <row r="56" spans="2:9" s="21" customFormat="1" x14ac:dyDescent="0.2"/>
    <row r="57" spans="2:9" s="21" customFormat="1" x14ac:dyDescent="0.2">
      <c r="B57" s="122" t="s">
        <v>67</v>
      </c>
    </row>
    <row r="58" spans="2:9" s="21" customFormat="1" ht="18" customHeight="1" x14ac:dyDescent="0.2">
      <c r="B58" s="123" t="s">
        <v>68</v>
      </c>
      <c r="C58" s="123"/>
      <c r="D58" s="123"/>
      <c r="E58" s="123"/>
      <c r="F58" s="123"/>
      <c r="G58" s="124" t="str">
        <f>IF(OR(G19=0,G18&gt;=G19),"OK","ERROR")</f>
        <v>OK</v>
      </c>
    </row>
    <row r="59" spans="2:9" s="21" customFormat="1" ht="18" customHeight="1" x14ac:dyDescent="0.2">
      <c r="B59" s="125" t="s">
        <v>69</v>
      </c>
      <c r="C59" s="125"/>
      <c r="D59" s="125"/>
      <c r="E59" s="125"/>
      <c r="F59" s="125"/>
      <c r="G59" s="124" t="str">
        <f>IF(OR(G29=0,G29&gt;=G30),"OK","ERROR")</f>
        <v>OK</v>
      </c>
      <c r="H59" s="124" t="str">
        <f>IF(OR(H29=0,H29&gt;=H30),"OK","ERROR")</f>
        <v>OK</v>
      </c>
    </row>
    <row r="60" spans="2:9" s="21" customFormat="1" x14ac:dyDescent="0.2">
      <c r="B60" s="136" t="s">
        <v>72</v>
      </c>
      <c r="C60" s="127"/>
      <c r="D60" s="127"/>
      <c r="E60" s="127"/>
      <c r="F60" s="127"/>
      <c r="G60" s="124" t="str">
        <f>IF(OR(AND(G18="",K4=0),AND(G18&gt;0,K4&lt;&gt;0)),"OK","ERROR")</f>
        <v>OK</v>
      </c>
    </row>
    <row r="61" spans="2:9" s="21" customFormat="1" x14ac:dyDescent="0.2">
      <c r="B61" s="55"/>
    </row>
    <row r="62" spans="2:9" s="21" customFormat="1" x14ac:dyDescent="0.2"/>
    <row r="63" spans="2:9" s="21" customFormat="1" x14ac:dyDescent="0.2">
      <c r="C63" s="120" t="s">
        <v>80</v>
      </c>
      <c r="D63" s="121"/>
    </row>
    <row r="64" spans="2:9" s="21" customFormat="1" ht="5.0999999999999996" customHeight="1" x14ac:dyDescent="0.2">
      <c r="B64" s="55"/>
    </row>
    <row r="65" spans="2:9" s="21" customFormat="1" ht="12.75" customHeight="1" x14ac:dyDescent="0.2">
      <c r="B65" s="55"/>
      <c r="C65" s="21" t="s">
        <v>89</v>
      </c>
      <c r="D65" s="21" t="s">
        <v>17</v>
      </c>
    </row>
    <row r="66" spans="2:9" s="21" customFormat="1" x14ac:dyDescent="0.2">
      <c r="B66" s="55"/>
      <c r="C66" s="21" t="s">
        <v>90</v>
      </c>
      <c r="D66" s="21" t="s">
        <v>19</v>
      </c>
    </row>
    <row r="67" spans="2:9" s="21" customFormat="1" x14ac:dyDescent="0.2">
      <c r="B67" s="55"/>
      <c r="C67" s="21" t="s">
        <v>79</v>
      </c>
      <c r="D67" s="21" t="s">
        <v>20</v>
      </c>
    </row>
    <row r="68" spans="2:9" s="21" customFormat="1" x14ac:dyDescent="0.2">
      <c r="B68" s="55"/>
      <c r="C68" s="21" t="s">
        <v>71</v>
      </c>
      <c r="D68" s="21" t="s">
        <v>18</v>
      </c>
    </row>
    <row r="69" spans="2:9" s="21" customFormat="1" x14ac:dyDescent="0.2">
      <c r="B69" s="55"/>
    </row>
    <row r="70" spans="2:9" s="21" customFormat="1" x14ac:dyDescent="0.2">
      <c r="B70" s="55"/>
    </row>
    <row r="71" spans="2:9" s="21" customFormat="1" x14ac:dyDescent="0.2">
      <c r="B71" s="55"/>
    </row>
    <row r="72" spans="2:9" s="21" customFormat="1" x14ac:dyDescent="0.2"/>
    <row r="73" spans="2:9" s="21" customFormat="1" x14ac:dyDescent="0.2">
      <c r="B73" s="55"/>
    </row>
    <row r="74" spans="2:9" s="21" customFormat="1" x14ac:dyDescent="0.2">
      <c r="B74" s="55"/>
      <c r="I74" s="55"/>
    </row>
    <row r="75" spans="2:9" s="21" customFormat="1" x14ac:dyDescent="0.2">
      <c r="B75" s="55"/>
    </row>
    <row r="76" spans="2:9" s="21" customFormat="1" x14ac:dyDescent="0.2">
      <c r="B76" s="55"/>
    </row>
    <row r="77" spans="2:9" s="21" customFormat="1" x14ac:dyDescent="0.2">
      <c r="B77" s="55"/>
    </row>
    <row r="78" spans="2:9" s="21" customFormat="1" x14ac:dyDescent="0.2">
      <c r="B78" s="55"/>
    </row>
    <row r="79" spans="2:9" s="21" customFormat="1" x14ac:dyDescent="0.2">
      <c r="B79" s="55"/>
    </row>
    <row r="80" spans="2:9" s="21" customFormat="1" ht="19.899999999999999" customHeight="1" x14ac:dyDescent="0.2"/>
    <row r="81" spans="2:7" s="21" customFormat="1" ht="6" customHeight="1" x14ac:dyDescent="0.2"/>
    <row r="82" spans="2:7" s="21" customFormat="1" x14ac:dyDescent="0.2"/>
    <row r="83" spans="2:7" s="21" customFormat="1" x14ac:dyDescent="0.2"/>
    <row r="84" spans="2:7" s="21" customFormat="1" x14ac:dyDescent="0.2">
      <c r="B84" s="55"/>
    </row>
    <row r="85" spans="2:7" s="21" customFormat="1" x14ac:dyDescent="0.2">
      <c r="B85" s="55"/>
    </row>
    <row r="86" spans="2:7" s="21" customFormat="1" x14ac:dyDescent="0.2"/>
    <row r="87" spans="2:7" s="21" customFormat="1" x14ac:dyDescent="0.2"/>
    <row r="89" spans="2:7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7" x14ac:dyDescent="0.2">
      <c r="B90" s="4"/>
      <c r="C90" s="5" t="str">
        <f>K1</f>
        <v>ZAVI02</v>
      </c>
      <c r="D90" s="4"/>
      <c r="E90" s="5" t="s">
        <v>78</v>
      </c>
      <c r="F90" s="5">
        <f>K4</f>
        <v>0</v>
      </c>
      <c r="G90" s="4"/>
    </row>
    <row r="91" spans="2:7" x14ac:dyDescent="0.2">
      <c r="B91" s="4"/>
      <c r="C91" s="53" t="str">
        <f>K3</f>
        <v>DD.MM.YYYY</v>
      </c>
      <c r="D91" s="107"/>
      <c r="E91" s="5"/>
      <c r="F91" s="5"/>
      <c r="G91" s="4"/>
    </row>
    <row r="92" spans="2:7" x14ac:dyDescent="0.2">
      <c r="B92" s="4"/>
      <c r="C92" s="54" t="s">
        <v>88</v>
      </c>
      <c r="D92" s="108"/>
      <c r="E92" s="5"/>
      <c r="F92" s="5"/>
      <c r="G92" s="4"/>
    </row>
    <row r="93" spans="2:7" x14ac:dyDescent="0.2">
      <c r="B93" s="4"/>
      <c r="C93" s="112" t="str">
        <f>G16</f>
        <v>Col. 01</v>
      </c>
      <c r="D93" s="109"/>
      <c r="E93" s="5"/>
      <c r="F93" s="5"/>
      <c r="G93" s="4"/>
    </row>
    <row r="94" spans="2:7" x14ac:dyDescent="0.2">
      <c r="B94" s="7"/>
      <c r="C94" s="113">
        <f>COUNTIF(G58:H60,"ERROR")</f>
        <v>0</v>
      </c>
      <c r="D94" s="110"/>
      <c r="E94" s="6"/>
      <c r="F94" s="6"/>
      <c r="G94" s="4"/>
    </row>
  </sheetData>
  <sheetProtection sheet="1" objects="1"/>
  <mergeCells count="5">
    <mergeCell ref="G9:I9"/>
    <mergeCell ref="G10:I10"/>
    <mergeCell ref="G23:H23"/>
    <mergeCell ref="G42:H42"/>
    <mergeCell ref="B54:C54"/>
  </mergeCells>
  <dataValidations count="2">
    <dataValidation type="whole" operator="greaterThan" allowBlank="1" showInputMessage="1" showErrorMessage="1" sqref="G18:G19 G33 G49" xr:uid="{00000000-0002-0000-0500-000000000000}">
      <formula1>0</formula1>
    </dataValidation>
    <dataValidation type="list" allowBlank="1" showInputMessage="1" showErrorMessage="1" sqref="G10" xr:uid="{00000000-0002-0000-05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86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ZAVI02</K_x00fc_rzel>
    <ZIP_x0020_Anzeige xmlns="a51d903e-b287-4697-a864-dff44a858ca1">false</ZIP_x0020_Anzeige>
    <Titel xmlns="5f0592f7-ddc3-4725-828f-13a4b1adedb7">Cashless payment transactions: Issuers - Debit cards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2024-08-30T22:00:00+00:00</G_x00fc_ltigkeitsdatum>
    <G_x00fc_ltigkeitsdatumBis xmlns="5f0592f7-ddc3-4725-828f-13a4b1adedb7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05B32-C097-4E4C-B3CA-474A9070D593}"/>
</file>

<file path=customXml/itemProps2.xml><?xml version="1.0" encoding="utf-8"?>
<ds:datastoreItem xmlns:ds="http://schemas.openxmlformats.org/officeDocument/2006/customXml" ds:itemID="{BE4B30A3-FB26-4AA4-BE48-8FFBD56DD9EA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51d903e-b287-4697-a864-dff44a858ca1"/>
    <ds:schemaRef ds:uri="5f0592f7-ddc3-4725-828f-13a4b1adedb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DED99E8-1B58-49C8-8F47-AC19D969F5E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E746782-7417-4911-9201-277CF2D14A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Delivery note</vt:lpstr>
      <vt:lpstr>ZAVI02_A.MELD</vt:lpstr>
      <vt:lpstr>ZAVI02_B.MELD</vt:lpstr>
      <vt:lpstr>ZAVI02_C.MELD</vt:lpstr>
      <vt:lpstr>ZAVI02_D.MELD</vt:lpstr>
      <vt:lpstr>ZAVI02_E.MELD</vt:lpstr>
      <vt:lpstr>ZAVI02_B.MELD!Card_Names</vt:lpstr>
      <vt:lpstr>ZAVI02_C.MELD!Card_Names</vt:lpstr>
      <vt:lpstr>ZAVI02_D.MELD!Card_Names</vt:lpstr>
      <vt:lpstr>ZAVI02_E.MELD!Card_Names</vt:lpstr>
      <vt:lpstr>Card_Names</vt:lpstr>
      <vt:lpstr>ZAVI02_B.MELD!Debitcard_List</vt:lpstr>
      <vt:lpstr>ZAVI02_C.MELD!Debitcard_List</vt:lpstr>
      <vt:lpstr>ZAVI02_D.MELD!Debitcard_List</vt:lpstr>
      <vt:lpstr>ZAVI02_E.MELD!Debitcard_List</vt:lpstr>
      <vt:lpstr>Debitcard_List</vt:lpstr>
      <vt:lpstr>ZAVI02_B.MELD!Debitcards</vt:lpstr>
      <vt:lpstr>ZAVI02_C.MELD!Debitcards</vt:lpstr>
      <vt:lpstr>ZAVI02_D.MELD!Debitcards</vt:lpstr>
      <vt:lpstr>ZAVI02_E.MELD!Debitcards</vt:lpstr>
      <vt:lpstr>Debitcards</vt:lpstr>
      <vt:lpstr>P_Subtitle</vt:lpstr>
      <vt:lpstr>P_Title</vt:lpstr>
      <vt:lpstr>'Delivery note'!Print_Area</vt:lpstr>
      <vt:lpstr>ZAVI02_A.MELD!Print_Area</vt:lpstr>
      <vt:lpstr>ZAVI02_B.MELD!Print_Area</vt:lpstr>
      <vt:lpstr>ZAVI02_C.MELD!Print_Area</vt:lpstr>
      <vt:lpstr>ZAVI02_D.MELD!Print_Area</vt:lpstr>
      <vt:lpstr>ZAVI02_E.MELD!Print_Area</vt:lpstr>
      <vt:lpstr>ZAVI02_A.MELD!Print_Titles</vt:lpstr>
      <vt:lpstr>ZAVI02_B.MELD!Print_Titles</vt:lpstr>
      <vt:lpstr>ZAVI02_C.MELD!Print_Titles</vt:lpstr>
      <vt:lpstr>ZAVI02_D.MELD!Print_Titles</vt:lpstr>
      <vt:lpstr>ZAVI02_E.MELD!Print_Titles</vt:lpstr>
    </vt:vector>
  </TitlesOfParts>
  <Manager/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Issuers – Debit cards</dc:title>
  <dc:subject>survey documents</dc:subject>
  <dc:creator>SNB BNS</dc:creator>
  <cp:keywords>SNB, BNS, statistics, surveys, survey documents</cp:keywords>
  <cp:revision/>
  <cp:lastPrinted>2013-12-06T13:03:01Z</cp:lastPrinted>
  <dcterms:created xsi:type="dcterms:W3CDTF">2012-12-27T08:32:53Z</dcterms:created>
  <dcterms:modified xsi:type="dcterms:W3CDTF">2024-06-21T05:58:05Z</dcterms:modified>
  <cp:category>survey documents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ndenzen">
    <vt:lpwstr/>
  </property>
  <property fmtid="{D5CDD505-2E9C-101B-9397-08002B2CF9AE}" pid="3" name="Status">
    <vt:lpwstr>zur Kontrolle</vt:lpwstr>
  </property>
  <property fmtid="{D5CDD505-2E9C-101B-9397-08002B2CF9AE}" pid="4" name="ContentTypeId">
    <vt:lpwstr>0x0101007D2F1A9EF0CD26458704E34F920B1F40</vt:lpwstr>
  </property>
</Properties>
</file>