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Fachlichbasierte EHM\AURX\2021.01.01\Devinitiv\"/>
    </mc:Choice>
  </mc:AlternateContent>
  <bookViews>
    <workbookView xWindow="-15" yWindow="0" windowWidth="10905" windowHeight="8175" tabRatio="842"/>
  </bookViews>
  <sheets>
    <sheet name="Start" sheetId="1" r:id="rId1"/>
    <sheet name="AU208" sheetId="13" r:id="rId2"/>
    <sheet name="Validation" sheetId="14" r:id="rId3"/>
    <sheet name="Mapping" sheetId="15" r:id="rId4"/>
  </sheets>
  <definedNames>
    <definedName name="_xlnm._FilterDatabase" localSheetId="1" hidden="1">'AU208'!$G$19:$M$30</definedName>
    <definedName name="_xlnm._FilterDatabase" localSheetId="3" hidden="1">Mapping!$A$3:$C$16</definedName>
    <definedName name="_xlnm._FilterDatabase" localSheetId="2" hidden="1">Validation!$A$13:$F$27</definedName>
    <definedName name="C_KUV.ESI.ARD" localSheetId="1" hidden="1">'AU208'!$M$27</definedName>
    <definedName name="C_KUV.ESI.ARD.DE1" localSheetId="1" hidden="1">'AU208'!$M$28</definedName>
    <definedName name="C_KUV.ESI.ARD.DE2" localSheetId="1" hidden="1">'AU208'!$M$29</definedName>
    <definedName name="C_KUV.ESI.ARD.DE3" localSheetId="1" hidden="1">'AU208'!$M$30</definedName>
    <definedName name="C_KUV.ESI.EIL" localSheetId="1" hidden="1">'AU208'!$K$24:$L$25,'AU208'!$L$26</definedName>
    <definedName name="C_KUV.ESI.EIL.KOB" localSheetId="1" hidden="1">'AU208'!$K$23:$L$23</definedName>
    <definedName name="C_KUV.ESI.EIL.VKE" localSheetId="1" hidden="1">'AU208'!$K$22:$L$22</definedName>
    <definedName name="D1_ECH" localSheetId="1" hidden="1">'AU208'!$L$22:$L$26</definedName>
    <definedName name="D1_T" localSheetId="1" hidden="1">'AU208'!$K$22:$K$25</definedName>
    <definedName name="D2_GEL" localSheetId="1" hidden="1">'AU208'!$K$26:$L$26</definedName>
    <definedName name="D2_PEL" localSheetId="1" hidden="1">'AU208'!$K$25:$L$25</definedName>
    <definedName name="D2_TEL" localSheetId="1" hidden="1">'AU208'!$K$24:$L$24</definedName>
    <definedName name="_xlnm.Print_Area" localSheetId="1">'AU208'!$B$21:$Q$34</definedName>
    <definedName name="_xlnm.Print_Area" localSheetId="0">Start!$A$1:$H$53</definedName>
    <definedName name="_xlnm.Print_Titles" localSheetId="1">'AU208'!$1:$20</definedName>
    <definedName name="GESPERRT" localSheetId="1">'AU208'!$K$26,'AU208'!$K$27:$L$30,'AU208'!$M$22:$M$26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'AU208'!$G:$J,'AU208'!$19:$20</definedName>
    <definedName name="P_Subtitle">Start!$B$8</definedName>
    <definedName name="P_Title">Start!$B$7</definedName>
    <definedName name="T_Konsi_Errors" localSheetId="1" hidden="1">'AU208'!$B$5</definedName>
    <definedName name="T_Konsi_Rules_Column" localSheetId="1" hidden="1">'AU208'!$K$34</definedName>
    <definedName name="T_Konsi_Rules_Cross" localSheetId="1" hidden="1">'AU208'!$P$34</definedName>
    <definedName name="T_Konsi_Rules_Row" localSheetId="1" hidden="1">'AU208'!$P$22</definedName>
    <definedName name="T_Konsi_Summary" localSheetId="0" hidden="1">Start!$D$21</definedName>
    <definedName name="T_Konsi_Warnings" localSheetId="1" hidden="1">'AU208'!$B$6</definedName>
    <definedName name="Validation_D001_AU208_K22_0" hidden="1">'AU208'!$K$22:$L$22,'AU208'!$K$22</definedName>
    <definedName name="Validation_D001_AU208_K23_0" hidden="1">'AU208'!$K$23:$L$23,'AU208'!$K$23</definedName>
    <definedName name="Validation_D001_AU208_K24_0" hidden="1">'AU208'!$K$24:$L$24,'AU208'!$K$24</definedName>
    <definedName name="Validation_D001_AU208_K25_0" hidden="1">'AU208'!$K$25:$L$25,'AU208'!$K$25</definedName>
    <definedName name="Validation_D002_AU208_K24_0" hidden="1">'AU208'!$K$24:$K$25,'AU208'!$K$24</definedName>
    <definedName name="Validation_D002_AU208_L24_0" hidden="1">'AU208'!$L$24:$L$25,'AU208'!$L$24</definedName>
    <definedName name="Validation_D003_AU208_L25_0" hidden="1">'AU208'!$L$25:$L$26,'AU208'!$L$25</definedName>
    <definedName name="Validation_D04_AU208_K25_0" hidden="1">'AU208'!$K$24:$K$25,'AU208'!$K$25</definedName>
    <definedName name="Validation_D04_AU208_L24_0" hidden="1">'AU208'!$L$24:$L$26,'AU208'!$L$24</definedName>
    <definedName name="Validation_K001_AU208_M27_0" hidden="1">'AU208'!$M$27:$M$30,'AU208'!$M$27</definedName>
    <definedName name="Validation_K002_AU208_K24_0" hidden="1">'AU208'!$K$22:$K$24,'AU208'!$K$24</definedName>
    <definedName name="Validation_K002_AU208_L24_0" hidden="1">'AU208'!$L$22:$L$24,'AU208'!$L$24</definedName>
    <definedName name="Validation_K003_AU208_M27_0" hidden="1">'AU208'!$K$25,'AU208'!$M$27,'AU208'!$M$27</definedName>
    <definedName name="Validation_K004_AU208_K25_0" hidden="1">'AU208'!$K$25,'AU208'!$M$28,'AU208'!$M$29,'AU208'!$M$30,'AU208'!$K$25</definedName>
    <definedName name="ValidationSummary_AU208_ERROR" hidden="1">Validation!B9</definedName>
    <definedName name="ValidationSummary_AU208_WARNING" hidden="1">Validation!B10</definedName>
    <definedName name="ValidationSummary_Total_ERROR" hidden="1">Validation!B5</definedName>
    <definedName name="ValidationSummary_Total_WARNING" hidden="1">Validation!B6</definedName>
    <definedName name="Z_CB120B31_F776_4B30_B33D_0B8FCFE1E658_.wvu.Cols" localSheetId="1" hidden="1">'AU208'!$A:$A,'AU208'!$E:$J,'AU208'!$Q:$S,'AU208'!$V:$V</definedName>
    <definedName name="Z_CB120B31_F776_4B30_B33D_0B8FCFE1E658_.wvu.PrintArea" localSheetId="1" hidden="1">'AU208'!$K$21:$N$30</definedName>
    <definedName name="Z_CB120B31_F776_4B30_B33D_0B8FCFE1E658_.wvu.PrintArea" localSheetId="0" hidden="1">Start!$A$1:$H$53</definedName>
    <definedName name="Z_CB120B31_F776_4B30_B33D_0B8FCFE1E658_.wvu.PrintTitles" localSheetId="1" hidden="1">'AU208'!$A:$J,'AU208'!$1:$19</definedName>
    <definedName name="Z_CB120B31_F776_4B30_B33D_0B8FCFE1E658_.wvu.Rows" localSheetId="1" hidden="1">'AU208'!$7:$14</definedName>
    <definedName name="Z_CB120B31_F776_4B30_B33D_0B8FCFE1E658_.wvu.Rows" localSheetId="0" hidden="1">Start!$33:$33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F27" i="13" l="1"/>
  <c r="F30" i="13"/>
  <c r="F29" i="13"/>
  <c r="F28" i="13"/>
  <c r="F26" i="13"/>
  <c r="F25" i="13"/>
  <c r="F24" i="13"/>
  <c r="F23" i="13"/>
  <c r="F22" i="13"/>
  <c r="M18" i="13"/>
  <c r="L18" i="13"/>
  <c r="K18" i="13"/>
  <c r="B4" i="13"/>
  <c r="B3" i="13"/>
  <c r="B1" i="13"/>
  <c r="H46" i="1" l="1"/>
  <c r="B41" i="1"/>
  <c r="H43" i="1" l="1"/>
  <c r="H44" i="1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B10" i="14" s="1"/>
  <c r="M38" i="13"/>
  <c r="L37" i="13"/>
  <c r="K37" i="13"/>
  <c r="L36" i="13"/>
  <c r="Q35" i="13"/>
  <c r="L35" i="13"/>
  <c r="K35" i="13"/>
  <c r="P34" i="13"/>
  <c r="L34" i="13"/>
  <c r="K34" i="13"/>
  <c r="P25" i="13"/>
  <c r="P24" i="13"/>
  <c r="B6" i="13" s="1"/>
  <c r="P23" i="13"/>
  <c r="P22" i="13"/>
  <c r="B5" i="13"/>
  <c r="E22" i="1" l="1"/>
  <c r="B6" i="14"/>
  <c r="E21" i="1" s="1"/>
  <c r="B9" i="14"/>
  <c r="D22" i="1" l="1"/>
  <c r="B5" i="14"/>
  <c r="D21" i="1" s="1"/>
</calcChain>
</file>

<file path=xl/comments1.xml><?xml version="1.0" encoding="utf-8"?>
<comments xmlns="http://schemas.openxmlformats.org/spreadsheetml/2006/main">
  <authors>
    <author>SNB</author>
  </authors>
  <commentList>
    <comment ref="P22" authorId="0" shapeId="0">
      <text>
        <r>
          <rPr>
            <sz val="10"/>
            <color theme="1"/>
            <rFont val="Arial"/>
            <family val="2"/>
          </rPr>
          <t>Vérification 'dont' Dépôts auprès de comptoirs suisse</t>
        </r>
      </text>
    </comment>
    <comment ref="P23" authorId="0" shapeId="0">
      <text>
        <r>
          <rPr>
            <sz val="10"/>
            <color theme="1"/>
            <rFont val="Arial"/>
            <family val="2"/>
          </rPr>
          <t>Vérification 'dont' Dépôts auprès de comptoirs suisse</t>
        </r>
      </text>
    </comment>
    <comment ref="P24" authorId="0" shapeId="0">
      <text>
        <r>
          <rPr>
            <sz val="10"/>
            <color theme="1"/>
            <rFont val="Arial"/>
            <family val="2"/>
          </rPr>
          <t>Vérification 'dont' Dépôts auprès de comptoirs suisse</t>
        </r>
      </text>
    </comment>
    <comment ref="P25" authorId="0" shapeId="0">
      <text>
        <r>
          <rPr>
            <sz val="10"/>
            <color theme="1"/>
            <rFont val="Arial"/>
            <family val="2"/>
          </rPr>
          <t>Vérification 'dont' Dépôts auprès de comptoirs suisse</t>
        </r>
      </text>
    </comment>
    <comment ref="K34" authorId="0" shapeId="0">
      <text>
        <r>
          <rPr>
            <sz val="10"/>
            <color theme="1"/>
            <rFont val="Arial"/>
            <family val="2"/>
          </rPr>
          <t>Total Total Engagements résultant des dépôts de la clientèle et Obligations de caisse</t>
        </r>
      </text>
    </comment>
    <comment ref="L34" authorId="0" shapeId="0">
      <text>
        <r>
          <rPr>
            <sz val="10"/>
            <color theme="1"/>
            <rFont val="Arial"/>
            <family val="2"/>
          </rPr>
          <t>Total Total Engagements résultant des dépôts de la clientèle et Obligations de caisse</t>
        </r>
      </text>
    </comment>
    <comment ref="P34" authorId="0" shapeId="0">
      <text>
        <r>
          <rPr>
            <sz val="10"/>
            <color theme="1"/>
            <rFont val="Arial"/>
            <family val="2"/>
          </rPr>
          <t>Si une banque détient des dépôts privilégiés, des valeurs de couverture attribuables doivent être disponibles</t>
        </r>
      </text>
    </comment>
    <comment ref="K35" authorId="0" shapeId="0">
      <text>
        <r>
          <rPr>
            <sz val="10"/>
            <color theme="1"/>
            <rFont val="Arial"/>
            <family val="2"/>
          </rPr>
          <t>Vérification 'dont' Total des dépôts avec sous-position Dépôts privilégiés</t>
        </r>
      </text>
    </comment>
    <comment ref="L35" authorId="0" shapeId="0">
      <text>
        <r>
          <rPr>
            <sz val="10"/>
            <color theme="1"/>
            <rFont val="Arial"/>
            <family val="2"/>
          </rPr>
          <t>Vérification 'dont' Total des dépôts avec sous-position Dépôts privilégiés</t>
        </r>
      </text>
    </comment>
    <comment ref="Q35" authorId="0" shapeId="0">
      <text>
        <r>
          <rPr>
            <sz val="10"/>
            <color theme="1"/>
            <rFont val="Arial"/>
            <family val="2"/>
          </rPr>
          <t>Si une banque détient des dépôts privilégiés, elle doit disposer de valeurs de couverture pouvant être prises en compte</t>
        </r>
      </text>
    </comment>
    <comment ref="L36" authorId="0" shapeId="0">
      <text>
        <r>
          <rPr>
            <sz val="10"/>
            <color theme="1"/>
            <rFont val="Arial"/>
            <family val="2"/>
          </rPr>
          <t>Vérification conditionnelle Total des dépôts</t>
        </r>
      </text>
    </comment>
    <comment ref="K37" authorId="0" shapeId="0">
      <text>
        <r>
          <rPr>
            <sz val="10"/>
            <color theme="1"/>
            <rFont val="Arial"/>
            <family val="2"/>
          </rPr>
          <t>Vérification conditionnelle Total des dépôts</t>
        </r>
      </text>
    </comment>
    <comment ref="L37" authorId="0" shapeId="0">
      <text>
        <r>
          <rPr>
            <sz val="10"/>
            <color theme="1"/>
            <rFont val="Arial"/>
            <family val="2"/>
          </rPr>
          <t>Vérification 'dont' Dépôts privilégiés avec sous-position Dépôts garantis</t>
        </r>
      </text>
    </comment>
    <comment ref="M38" authorId="0" shapeId="0">
      <text>
        <r>
          <rPr>
            <sz val="10"/>
            <color theme="1"/>
            <rFont val="Arial"/>
            <family val="2"/>
          </rPr>
          <t>Vérification 'dont' Valeurs de couverture éligibles</t>
        </r>
      </text>
    </comment>
  </commentList>
</comments>
</file>

<file path=xl/sharedStrings.xml><?xml version="1.0" encoding="utf-8"?>
<sst xmlns="http://schemas.openxmlformats.org/spreadsheetml/2006/main" count="205" uniqueCount="145">
  <si>
    <t>XXXXXX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</si>
  <si>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</si>
  <si>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</si>
  <si>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Version</t>
  </si>
  <si>
    <t>Total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</si>
  <si>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www.snb.ch/de/emi/AURX</t>
    </r>
  </si>
  <si>
    <t>2.3</t>
  </si>
  <si>
    <t>AU208</t>
  </si>
  <si>
    <t>2.7</t>
  </si>
  <si>
    <t>www.finma.ch</t>
  </si>
  <si>
    <t>info@finma.ch</t>
  </si>
  <si>
    <t>Engagements résultant des dépôts de la clientèle</t>
  </si>
  <si>
    <t>Obligations de caisse</t>
  </si>
  <si>
    <t>voir les commentaires</t>
  </si>
  <si>
    <t>Dépôts privilégiés et dépôts garantis</t>
  </si>
  <si>
    <t>Reporting prudentiel</t>
  </si>
  <si>
    <t>Base individuelle / Entreprise</t>
  </si>
  <si>
    <t>En milliers de francs</t>
  </si>
  <si>
    <t>Relevé des dépôts privilégiés et des dépôts garantis ainsi que des valeurs de couverture</t>
  </si>
  <si>
    <t>dont: dépôts auprès de comptoirs suisse</t>
  </si>
  <si>
    <t>dont: dépôts privilégiés</t>
  </si>
  <si>
    <t>dont: dépôts garantis</t>
  </si>
  <si>
    <t>Valeurs de couverture pouvant être prises en compte</t>
  </si>
  <si>
    <t>dont: couvertures en lien avec un niveau de couverture requis à hauteur de 100%</t>
  </si>
  <si>
    <t>*</t>
  </si>
  <si>
    <t>dont: couvertures en lien avec un niveau de couverture requis à hauteur de 125%</t>
  </si>
  <si>
    <t>dont: couvertures en lien avec un niveau de couverture requis à hauteur de 250%</t>
  </si>
  <si>
    <t>Positions selon le bilan annuel (après répartition du bénéfice)</t>
  </si>
  <si>
    <t>fr</t>
  </si>
  <si>
    <t>Enquête</t>
  </si>
  <si>
    <t>Date de référence</t>
  </si>
  <si>
    <t>jj.mm.aaaa</t>
  </si>
  <si>
    <t xml:space="preserve"> -&gt; Continuez en utilisant le tabulateur</t>
  </si>
  <si>
    <t>Raison sociale:</t>
  </si>
  <si>
    <t>Nombre d'erreurs</t>
  </si>
  <si>
    <t>Nombre d'avertissements</t>
  </si>
  <si>
    <t>Banque nationale suisse</t>
  </si>
  <si>
    <t>Questions concernant les enquêtes:</t>
  </si>
  <si>
    <t>Case postale</t>
  </si>
  <si>
    <t>CH-8022 Zurich</t>
  </si>
  <si>
    <t>Objet:</t>
  </si>
  <si>
    <t>CH-3003 Berne</t>
  </si>
  <si>
    <t>Total Engagements résultant des dépôts de la clientèle et Obligations de caisse</t>
  </si>
  <si>
    <r>
      <t>Délai de remise:</t>
    </r>
    <r>
      <rPr>
        <sz val="10"/>
        <rFont val="Arial"/>
        <family val="2"/>
      </rPr>
      <t xml:space="preserve"> Le relevé, à fournir annuellement, doit parvenir à la BNS, siège de Zurich, dans les </t>
    </r>
    <r>
      <rPr>
        <b/>
        <sz val="10"/>
        <rFont val="Arial"/>
        <family val="2"/>
      </rPr>
      <t>60 jours</t>
    </r>
    <r>
      <rPr>
        <sz val="10"/>
        <rFont val="Arial"/>
        <family val="2"/>
      </rPr>
      <t xml:space="preserve"> qui suivent la date de référence. 
Si, après l'envoi du relevé, des données sont modifiées, un </t>
    </r>
    <r>
      <rPr>
        <b/>
        <sz val="10"/>
        <rFont val="Arial"/>
        <family val="2"/>
      </rPr>
      <t>second envoi</t>
    </r>
    <r>
      <rPr>
        <sz val="10"/>
        <rFont val="Arial"/>
        <family val="2"/>
      </rPr>
      <t xml:space="preserve"> s'impose. Une version corrigée est à remettre au plus tard </t>
    </r>
    <r>
      <rPr>
        <b/>
        <sz val="10"/>
        <rFont val="Arial"/>
        <family val="2"/>
      </rPr>
      <t>sept mois après la date de référence</t>
    </r>
    <r>
      <rPr>
        <sz val="10"/>
        <rFont val="Arial"/>
        <family val="2"/>
      </rPr>
      <t>.</t>
    </r>
  </si>
  <si>
    <t>1.1</t>
  </si>
  <si>
    <t>Tél.: +41 58 631 00 00</t>
  </si>
  <si>
    <t>Code BNS</t>
  </si>
  <si>
    <t>AUR_UES</t>
  </si>
  <si>
    <t>Formulaire(s)</t>
  </si>
  <si>
    <t>Formulaire</t>
  </si>
  <si>
    <r>
      <t>N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techn.</t>
    </r>
  </si>
  <si>
    <t>1</t>
  </si>
  <si>
    <t>Laupenstrasse 27</t>
  </si>
  <si>
    <t>Autorité fédérale de surveillance des marchés financiers FINMA</t>
  </si>
  <si>
    <t>Tél.: +41 31 327 91 00</t>
  </si>
  <si>
    <t>Révision</t>
  </si>
  <si>
    <t>Langue</t>
  </si>
  <si>
    <t>Examens de la cohérence</t>
  </si>
  <si>
    <t>Commande de formulaires d’enquête:</t>
  </si>
  <si>
    <t>Statistique</t>
  </si>
  <si>
    <t>Questions de fond:</t>
  </si>
  <si>
    <t>aufsichtsreporting@finma.ch</t>
  </si>
  <si>
    <t>5</t>
  </si>
  <si>
    <t>Tableau</t>
  </si>
  <si>
    <t>Code de la règle</t>
  </si>
  <si>
    <t>Nom</t>
  </si>
  <si>
    <t>Règle Excel</t>
  </si>
  <si>
    <t>Règle basée sur le contenu</t>
  </si>
  <si>
    <t>Evaluation</t>
  </si>
  <si>
    <t>AUR_UES.D001</t>
  </si>
  <si>
    <t>Vérification 'dont' Dépôts auprès de comptoirs suisse</t>
  </si>
  <si>
    <t>K22&gt;=SUM(L22)(±0.5)</t>
  </si>
  <si>
    <t>KUV.ESI.EIL.VKE{T}&gt;=SUM(KUV.ESI.EIL.VKE{ECH})(±0.5)</t>
  </si>
  <si>
    <t>K23&gt;=SUM(L23)(±0.5)</t>
  </si>
  <si>
    <t>KUV.ESI.EIL.KOB{T}&gt;=SUM(KUV.ESI.EIL.KOB{ECH})(±0.5)</t>
  </si>
  <si>
    <t>K24&gt;=SUM(L24)(±0.5)</t>
  </si>
  <si>
    <t>KUV.ESI.EIL{T,TEL}&gt;=SUM(KUV.ESI.EIL{ECH,TEL})(±0.5)</t>
  </si>
  <si>
    <t>K25&gt;=SUM(L25)(±0.5)</t>
  </si>
  <si>
    <t>KUV.ESI.EIL{T,PEL}&gt;=SUM(KUV.ESI.EIL{ECH,PEL})(±0.5)</t>
  </si>
  <si>
    <t>AUR_UES.D002</t>
  </si>
  <si>
    <t>Vérification 'dont' Total des dépôts avec sous-position Dépôts privilégiés</t>
  </si>
  <si>
    <t>K24&gt;=SUM(K25)(±0.5)</t>
  </si>
  <si>
    <t>KUV.ESI.EIL{T,TEL}&gt;=SUM(KUV.ESI.EIL{T,PEL})(±0.5)</t>
  </si>
  <si>
    <t>L24&gt;=SUM(L25)(±0.5)</t>
  </si>
  <si>
    <t>KUV.ESI.EIL{ECH,TEL}&gt;=SUM(KUV.ESI.EIL{ECH,PEL})(±0.5)</t>
  </si>
  <si>
    <t>AUR_UES.D003</t>
  </si>
  <si>
    <t>Vérification 'dont' Dépôts privilégiés avec sous-position Dépôts garantis</t>
  </si>
  <si>
    <t>L25&gt;=SUM(L26)(±0.5)</t>
  </si>
  <si>
    <t>KUV.ESI.EIL{ECH,PEL}&gt;=SUM(KUV.ESI.EIL{ECH,GEL})(±0.5)</t>
  </si>
  <si>
    <t>AUR_UES.D04</t>
  </si>
  <si>
    <t>Vérification conditionnelle Total des dépôts</t>
  </si>
  <si>
    <t>IF(K24&gt;0,K25&gt;0,IF(NOT(K24&lt;&gt;0),NOT(K25&lt;&gt;0),FALSE))</t>
  </si>
  <si>
    <t>IF(KUV.ESI.EIL{T,TEL}&gt;0,KUV.ESI.EIL{T,PEL}&gt;0,IF(NOT(KUV.ESI.EIL{T,TEL}&lt;&gt;0),NOT(KUV.ESI.EIL{T,PEL}&lt;&gt;0),FALSE))</t>
  </si>
  <si>
    <t>IF(L24&gt;0,OR(L25&gt;0,L26&gt;0),IF(NOT(L24&lt;&gt;0),AND(NOT(L25&lt;&gt;0),NOT(L26&lt;&gt;0)),FALSE))</t>
  </si>
  <si>
    <t>IF(KUV.ESI.EIL{ECH,TEL}&gt;0,OR(KUV.ESI.EIL{ECH,PEL}&gt;0,KUV.ESI.EIL{ECH,GEL}&gt;0),IF(NOT(KUV.ESI.EIL{ECH,TEL}&lt;&gt;0),AND(NOT(KUV.ESI.EIL{ECH,PEL}&lt;&gt;0),NOT(KUV.ESI.EIL{ECH,GEL}&lt;&gt;0)),FALSE))</t>
  </si>
  <si>
    <t>AUR_UES.K001</t>
  </si>
  <si>
    <t>Vérification 'dont' Valeurs de couverture éligibles</t>
  </si>
  <si>
    <t>M27&gt;=SUM(M28,M29,M30)(±0.5)</t>
  </si>
  <si>
    <t>KUV.ESI.ARD{}&gt;=SUM(KUV.ESI.ARD.DE1{},KUV.ESI.ARD.DE2{},KUV.ESI.ARD.DE3{})(±0.5)</t>
  </si>
  <si>
    <t>AUR_UES.K002</t>
  </si>
  <si>
    <t>Total Total Engagements résultant des dépôts de la clientèle et Obligations de caisse</t>
  </si>
  <si>
    <t>K24=K22+K23(±0.5)</t>
  </si>
  <si>
    <t>KUV.ESI.EIL{T,TEL}=KUV.ESI.EIL.VKE{T}+KUV.ESI.EIL.KOB{T}(±0.5)</t>
  </si>
  <si>
    <t>L24=L22+L23(±0.5)</t>
  </si>
  <si>
    <t>KUV.ESI.EIL{ECH,TEL}=KUV.ESI.EIL.VKE{ECH}+KUV.ESI.EIL.KOB{ECH}(±0.5)</t>
  </si>
  <si>
    <t>AUR_UES.K003</t>
  </si>
  <si>
    <t>Si une banque détient des dépôts privilégiés, elle doit disposer de valeurs de couverture pouvant être prises en compte</t>
  </si>
  <si>
    <t>IF(K25&gt;0,M27&gt;0,TRUE)</t>
  </si>
  <si>
    <t>IF(KUV.ESI.EIL{T,PEL}&gt;0,KUV.ESI.ARD{}&gt;0,TRUE)</t>
  </si>
  <si>
    <t>AUR_UES.K004</t>
  </si>
  <si>
    <t>Si une banque détient des dépôts privilégiés, des valeurs de couverture attribuables doivent être disponibles</t>
  </si>
  <si>
    <t>IF(K25&gt;0,M28+M29+M30&gt;0,TRUE)</t>
  </si>
  <si>
    <t>IF(KUV.ESI.EIL{T,PEL}&gt;0,KUV.ESI.ARD.DE1{}+KUV.ESI.ARD.DE2{}+KUV.ESI.ARD.DE3{}&gt;0,TRUE)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</si>
  <si>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</si>
  <si>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</si>
  <si>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</si>
  <si>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</si>
  <si>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</si>
  <si>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</si>
  <si>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KUV.ESI.EIL{T,TEL}</t>
  </si>
  <si>
    <t>K24</t>
  </si>
  <si>
    <t>KUV.ESI.EIL{T,PEL}</t>
  </si>
  <si>
    <t>K25</t>
  </si>
  <si>
    <t>KUV.ESI.EIL{ECH,TEL}</t>
  </si>
  <si>
    <t>L24</t>
  </si>
  <si>
    <t>KUV.ESI.EIL{ECH,PEL}</t>
  </si>
  <si>
    <t>L25</t>
  </si>
  <si>
    <t>KUV.ESI.EIL{ECH,GEL}</t>
  </si>
  <si>
    <t>L26</t>
  </si>
  <si>
    <t>KUV.ESI.EIL.VKE{T}</t>
  </si>
  <si>
    <t>K22</t>
  </si>
  <si>
    <t>KUV.ESI.EIL.VKE{ECH}</t>
  </si>
  <si>
    <t>L22</t>
  </si>
  <si>
    <t>KUV.ESI.EIL.KOB{T}</t>
  </si>
  <si>
    <t>K23</t>
  </si>
  <si>
    <t>KUV.ESI.EIL.KOB{ECH}</t>
  </si>
  <si>
    <t>L23</t>
  </si>
  <si>
    <t>KUV.ESI.ARD{}</t>
  </si>
  <si>
    <t>M27</t>
  </si>
  <si>
    <t>KUV.ESI.ARD.DE1{}</t>
  </si>
  <si>
    <t>M28</t>
  </si>
  <si>
    <t>KUV.ESI.ARD.DE2{}</t>
  </si>
  <si>
    <t>M29</t>
  </si>
  <si>
    <t>KUV.ESI.ARD.DE3{}</t>
  </si>
  <si>
    <t>M30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</si>
</sst>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0.000%"/>
  </numFmts>
  <fonts count="3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0"/>
      <color theme="1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4">
    <xf numFmtId="0" fontId="0" fillId="0" borderId="0"/>
    <xf numFmtId="167" fontId="12" fillId="0" borderId="1" applyFill="0">
      <protection locked="0"/>
    </xf>
    <xf numFmtId="0" fontId="12" fillId="2" borderId="2" applyNumberFormat="0">
      <alignment vertical="center"/>
    </xf>
    <xf numFmtId="0" fontId="13" fillId="0" borderId="0" applyNumberFormat="0" applyFill="0" applyBorder="0" applyProtection="0">
      <alignment horizontal="left" vertical="top" wrapText="1"/>
    </xf>
    <xf numFmtId="0" fontId="14" fillId="0" borderId="0" applyNumberFormat="0" applyFill="0" applyBorder="0">
      <alignment horizontal="left" vertical="top" wrapText="1"/>
    </xf>
    <xf numFmtId="167" fontId="12" fillId="0" borderId="2" applyNumberFormat="0" applyFont="0" applyAlignment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49" fontId="12" fillId="5" borderId="2">
      <alignment horizontal="left"/>
    </xf>
    <xf numFmtId="0" fontId="12" fillId="0" borderId="3">
      <alignment horizontal="left" wrapText="1"/>
    </xf>
    <xf numFmtId="0" fontId="16" fillId="3" borderId="4">
      <alignment horizontal="center" vertical="center"/>
    </xf>
    <xf numFmtId="0" fontId="17" fillId="0" borderId="0">
      <alignment horizontal="left" wrapText="1"/>
    </xf>
    <xf numFmtId="0" fontId="12" fillId="5" borderId="2">
      <alignment horizontal="center"/>
    </xf>
    <xf numFmtId="166" fontId="5" fillId="0" borderId="0" applyFill="0" applyBorder="0">
      <alignment horizontal="left"/>
    </xf>
    <xf numFmtId="168" fontId="12" fillId="0" borderId="1">
      <protection locked="0"/>
    </xf>
  </cellStyleXfs>
  <cellXfs count="132">
    <xf numFmtId="0" fontId="0" fillId="0" borderId="0" xfId="0"/>
    <xf numFmtId="0" fontId="0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 textRotation="90"/>
    </xf>
    <xf numFmtId="0" fontId="18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2" fillId="0" borderId="5" xfId="6" applyFont="1" applyBorder="1" applyAlignment="1" applyProtection="1">
      <alignment horizontal="left" readingOrder="1"/>
    </xf>
    <xf numFmtId="0" fontId="21" fillId="0" borderId="5" xfId="0" applyFont="1" applyBorder="1"/>
    <xf numFmtId="0" fontId="23" fillId="0" borderId="0" xfId="0" applyFont="1" applyAlignment="1">
      <alignment horizontal="right" readingOrder="1"/>
    </xf>
    <xf numFmtId="0" fontId="21" fillId="0" borderId="0" xfId="0" applyFont="1" applyAlignment="1">
      <alignment horizontal="right"/>
    </xf>
    <xf numFmtId="0" fontId="18" fillId="0" borderId="0" xfId="0" applyFont="1"/>
    <xf numFmtId="0" fontId="23" fillId="0" borderId="0" xfId="0" applyFont="1" applyAlignment="1">
      <alignment horizontal="left" readingOrder="1"/>
    </xf>
    <xf numFmtId="0" fontId="18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left"/>
    </xf>
    <xf numFmtId="0" fontId="22" fillId="0" borderId="0" xfId="6" applyFont="1" applyAlignment="1" applyProtection="1">
      <alignment horizontal="right"/>
    </xf>
    <xf numFmtId="0" fontId="21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Border="1"/>
    <xf numFmtId="0" fontId="7" fillId="0" borderId="5" xfId="0" applyFont="1" applyBorder="1"/>
    <xf numFmtId="0" fontId="0" fillId="0" borderId="0" xfId="0" applyBorder="1"/>
    <xf numFmtId="0" fontId="18" fillId="0" borderId="0" xfId="0" applyFont="1"/>
    <xf numFmtId="0" fontId="7" fillId="0" borderId="0" xfId="0" applyFont="1" applyAlignment="1">
      <alignment horizontal="left" vertical="top"/>
    </xf>
    <xf numFmtId="0" fontId="24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165" fontId="10" fillId="0" borderId="0" xfId="0" quotePrefix="1" applyNumberFormat="1" applyFont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3" fillId="0" borderId="0" xfId="3" applyAlignment="1">
      <alignment vertical="top"/>
    </xf>
    <xf numFmtId="49" fontId="12" fillId="5" borderId="2" xfId="7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2" fillId="0" borderId="1" xfId="1">
      <protection locked="0"/>
    </xf>
    <xf numFmtId="167" fontId="12" fillId="0" borderId="2" xfId="5" applyAlignment="1"/>
    <xf numFmtId="0" fontId="11" fillId="0" borderId="0" xfId="0" applyFont="1" applyBorder="1" applyAlignment="1"/>
    <xf numFmtId="0" fontId="7" fillId="0" borderId="0" xfId="0" applyFont="1" applyAlignment="1"/>
    <xf numFmtId="167" fontId="12" fillId="2" borderId="2" xfId="2" applyNumberFormat="1">
      <alignment vertical="center"/>
    </xf>
    <xf numFmtId="164" fontId="20" fillId="4" borderId="17" xfId="0" applyNumberFormat="1" applyFont="1" applyFill="1" applyBorder="1" applyAlignment="1" applyProtection="1">
      <alignment horizontal="center" vertical="center"/>
    </xf>
    <xf numFmtId="14" fontId="20" fillId="4" borderId="18" xfId="0" applyNumberFormat="1" applyFont="1" applyFill="1" applyBorder="1" applyAlignment="1" applyProtection="1">
      <alignment horizontal="center" vertical="center"/>
    </xf>
    <xf numFmtId="14" fontId="20" fillId="4" borderId="18" xfId="0" quotePrefix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2" fillId="5" borderId="2" xfId="7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 indent="2"/>
    </xf>
    <xf numFmtId="0" fontId="7" fillId="0" borderId="13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wrapText="1" indent="1"/>
    </xf>
    <xf numFmtId="49" fontId="0" fillId="5" borderId="2" xfId="7" applyFont="1" applyAlignment="1">
      <alignment horizontal="center"/>
    </xf>
    <xf numFmtId="0" fontId="12" fillId="5" borderId="2" xfId="11">
      <alignment horizontal="center"/>
    </xf>
    <xf numFmtId="0" fontId="0" fillId="5" borderId="2" xfId="11" applyFont="1">
      <alignment horizontal="center"/>
    </xf>
    <xf numFmtId="0" fontId="0" fillId="0" borderId="11" xfId="0" applyBorder="1"/>
    <xf numFmtId="49" fontId="0" fillId="5" borderId="2" xfId="7" applyFont="1" applyAlignment="1">
      <alignment horizontal="center" vertical="center" shrinkToFit="1"/>
    </xf>
    <xf numFmtId="0" fontId="0" fillId="0" borderId="16" xfId="0" applyFont="1" applyBorder="1" applyAlignment="1">
      <alignment horizontal="right" vertical="center"/>
    </xf>
    <xf numFmtId="49" fontId="12" fillId="5" borderId="2" xfId="7" applyAlignment="1">
      <alignment horizontal="center" vertical="top"/>
    </xf>
    <xf numFmtId="49" fontId="12" fillId="5" borderId="2" xfId="7" applyAlignment="1">
      <alignment horizontal="left" vertical="top" shrinkToFit="1"/>
    </xf>
    <xf numFmtId="0" fontId="0" fillId="0" borderId="0" xfId="0"/>
    <xf numFmtId="49" fontId="7" fillId="5" borderId="2" xfId="7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49" fontId="20" fillId="4" borderId="18" xfId="0" quotePrefix="1" applyNumberFormat="1" applyFont="1" applyFill="1" applyBorder="1" applyAlignment="1" applyProtection="1">
      <alignment horizontal="center" vertical="center"/>
    </xf>
    <xf numFmtId="14" fontId="20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3" fillId="0" borderId="0" xfId="0" applyFont="1"/>
    <xf numFmtId="0" fontId="11" fillId="0" borderId="0" xfId="0" applyFont="1" applyBorder="1" applyAlignment="1">
      <alignment vertical="top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1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10" fillId="0" borderId="0" xfId="0" applyFont="1" applyBorder="1" applyAlignment="1">
      <alignment vertical="top"/>
    </xf>
    <xf numFmtId="0" fontId="7" fillId="0" borderId="0" xfId="0" applyFont="1" applyAlignment="1">
      <alignment horizontal="left" indent="2"/>
    </xf>
    <xf numFmtId="0" fontId="7" fillId="0" borderId="0" xfId="0" quotePrefix="1" applyFont="1" applyAlignment="1">
      <alignment horizontal="left" indent="2"/>
    </xf>
    <xf numFmtId="49" fontId="12" fillId="5" borderId="2" xfId="7" applyAlignment="1">
      <alignment horizontal="left" shrinkToFit="1"/>
    </xf>
    <xf numFmtId="0" fontId="0" fillId="0" borderId="0" xfId="0"/>
    <xf numFmtId="0" fontId="28" fillId="0" borderId="0" xfId="0" applyFont="1"/>
    <xf numFmtId="0" fontId="28" fillId="0" borderId="0" xfId="0" quotePrefix="1" applyFont="1" applyAlignment="1">
      <alignment horizontal="right"/>
    </xf>
    <xf numFmtId="164" fontId="29" fillId="4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indent="2"/>
    </xf>
    <xf numFmtId="0" fontId="0" fillId="0" borderId="0" xfId="0"/>
    <xf numFmtId="0" fontId="7" fillId="0" borderId="6" xfId="0" applyFont="1" applyBorder="1" applyAlignment="1">
      <alignment horizontal="center"/>
    </xf>
    <xf numFmtId="49" fontId="7" fillId="5" borderId="2" xfId="7" applyFont="1" applyAlignment="1">
      <alignment horizontal="center" vertical="top"/>
    </xf>
    <xf numFmtId="0" fontId="0" fillId="0" borderId="0" xfId="0" applyFont="1" applyFill="1" applyAlignment="1"/>
    <xf numFmtId="0" fontId="2" fillId="0" borderId="0" xfId="0" applyFont="1" applyFill="1"/>
    <xf numFmtId="0" fontId="2" fillId="0" borderId="0" xfId="0" applyFont="1"/>
    <xf numFmtId="0" fontId="25" fillId="0" borderId="12" xfId="0" applyFont="1" applyBorder="1" applyAlignment="1">
      <alignment horizontal="left" wrapText="1"/>
    </xf>
    <xf numFmtId="0" fontId="7" fillId="0" borderId="0" xfId="0" applyFont="1" applyAlignment="1">
      <alignment horizontal="right" vertical="center" indent="2"/>
    </xf>
    <xf numFmtId="49" fontId="20" fillId="4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/>
    <xf numFmtId="0" fontId="22" fillId="0" borderId="0" xfId="6" applyFont="1" applyFill="1" applyAlignment="1" applyProtection="1">
      <alignment horizontal="right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25" xfId="0" applyBorder="1" applyProtection="1">
      <protection locked="0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vertical="top"/>
    </xf>
    <xf numFmtId="0" fontId="27" fillId="0" borderId="0" xfId="0" applyFont="1" applyAlignment="1">
      <alignment horizontal="left" wrapText="1"/>
    </xf>
    <xf numFmtId="0" fontId="30" fillId="0" borderId="0" xfId="3" applyFont="1" applyAlignment="1">
      <alignment horizontal="left" wrapText="1"/>
    </xf>
    <xf numFmtId="0" fontId="31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5" fillId="5" borderId="19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3" applyAlignment="1">
      <alignment wrapText="1"/>
    </xf>
    <xf numFmtId="166" fontId="14" fillId="0" borderId="0" xfId="4" applyNumberFormat="1" applyAlignment="1">
      <alignment wrapText="1"/>
    </xf>
    <xf numFmtId="49" fontId="0" fillId="5" borderId="14" xfId="7" applyFont="1" applyBorder="1" applyAlignment="1">
      <alignment horizontal="left" vertical="center" indent="1" shrinkToFit="1"/>
    </xf>
    <xf numFmtId="49" fontId="12" fillId="5" borderId="15" xfId="7" applyBorder="1" applyAlignment="1">
      <alignment horizontal="left" vertical="center" indent="1" shrinkToFit="1"/>
    </xf>
    <xf numFmtId="0" fontId="0" fillId="0" borderId="22" xfId="0" applyBorder="1" applyAlignment="1">
      <alignment horizontal="left" vertical="top" wrapText="1" indent="1"/>
    </xf>
    <xf numFmtId="0" fontId="0" fillId="0" borderId="24" xfId="0" applyBorder="1" applyAlignment="1">
      <alignment horizontal="left" vertical="top" wrapText="1" indent="1"/>
    </xf>
  </cellXfs>
  <cellStyles count="14">
    <cellStyle name="Beobachtung" xfId="1"/>
    <cellStyle name="Beobachtung (%)" xfId="13"/>
    <cellStyle name="Beobachtung (gesperrt)" xfId="2"/>
    <cellStyle name="Eh_Titel_01" xfId="3"/>
    <cellStyle name="Eh_Titel_02" xfId="4"/>
    <cellStyle name="EmptyField" xfId="5"/>
    <cellStyle name="Link" xfId="6" builtinId="8"/>
    <cellStyle name="NaRas" xfId="7"/>
    <cellStyle name="Row_Text" xfId="8"/>
    <cellStyle name="Standard" xfId="0" builtinId="0"/>
    <cellStyle name="Titel" xfId="12"/>
    <cellStyle name="ValMessage" xfId="9"/>
    <cellStyle name="ValMessTxt" xfId="10"/>
    <cellStyle name="ZeN" xfId="11"/>
  </cellStyles>
  <dxfs count="24"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AUR_UES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KUV.ESI.EIL" type="EinlagenGeschaeftsstellenCHE_InformationPriviGes" minOccurs="0">
            <xs:annotation>
              <xs:documentation>Avoirs de la clientèle.dépôts garantis.dépôts</xs:documentation>
            </xs:annotation>
          </xs:element>
          <xs:element name="KUV.ESI.EIL.VKE" type="EinlagenGeschaeftsstellenCHE" minOccurs="0">
            <xs:annotation>
              <xs:documentation>Avoirs de la clientèle.dépôts garantis.dépôts.Engagements résultant des dépôts de la clientèle</xs:documentation>
            </xs:annotation>
          </xs:element>
          <xs:element name="KUV.ESI.EIL.KOB" type="EinlagenGeschaeftsstellenCHE" minOccurs="0">
            <xs:annotation>
              <xs:documentation>Avoirs de la clientèle.dépôts garantis.dépôts.Obligations de caisse</xs:documentation>
            </xs:annotation>
          </xs:element>
          <xs:element name="KUV.ESI.ARD" type="xs:double" minOccurs="0">
            <xs:annotation>
              <xs:documentation>Avoirs de la clientèle.dépôts garantis.Valeurs de couverture éligibles</xs:documentation>
            </xs:annotation>
          </xs:element>
          <xs:element name="KUV.ESI.ARD.DE1" type="xs:double" minOccurs="0">
            <xs:annotation>
              <xs:documentation>Avoirs de la clientèle.dépôts garantis.Valeurs de couverture éligibles.dont: couvertures en lien avec un niveau de couverture requis à hauteur de 100%</xs:documentation>
            </xs:annotation>
          </xs:element>
          <xs:element name="KUV.ESI.ARD.DE2" type="xs:double" minOccurs="0">
            <xs:annotation>
              <xs:documentation>Avoirs de la clientèle.dépôts garantis.Valeurs de couverture éligibles.dont: couvertures en lien avec un niveau de couverture requis à hauteur de 125%</xs:documentation>
            </xs:annotation>
          </xs:element>
          <xs:element name="KUV.ESI.ARD.DE3" type="xs:double" minOccurs="0">
            <xs:annotation>
              <xs:documentation>Avoirs de la clientèle.dépôts garantis.Valeurs de couverture éligibles.dont: couvertures en lien avec un niveau de couverture requis à hauteur de 250%</xs:documentation>
            </xs:annotation>
          </xs:element>
        </xs:all>
      </xs:complexType>
      <xs:complexType name="EinlagenGeschaeftsstellenCHE_InformationPriviGes">
        <xs:all>
          <xs:element ref="T.TEL" minOccurs="0"/>
          <xs:element ref="T.PEL" minOccurs="0"/>
          <xs:element ref="ECH.TEL" minOccurs="0"/>
          <xs:element ref="ECH.PEL" minOccurs="0"/>
          <xs:element ref="ECH.GEL" minOccurs="0"/>
        </xs:all>
      </xs:complexType>
      <xs:complexType name="EinlagenGeschaeftsstellenCHE">
        <xs:all>
          <xs:element ref="T" minOccurs="0"/>
          <xs:element ref="ECH" minOccurs="0"/>
        </xs:all>
      </xs:complexType>
      <xs:element name="T.TEL" type="xs:double">
        <xs:annotation>
          <xs:documentation>Total dépôts auprès de comptoirs suisses,Total des dépôts</xs:documentation>
        </xs:annotation>
      </xs:element>
      <xs:element name="T.PEL" type="xs:double">
        <xs:annotation>
          <xs:documentation>Total dépôts auprès de comptoirs suisses,dépôts privilégiés</xs:documentation>
        </xs:annotation>
      </xs:element>
      <xs:element name="ECH.TEL" type="xs:double">
        <xs:annotation>
          <xs:documentation>Dépôts auprès de comptoirs suisses,Total des dépôts</xs:documentation>
        </xs:annotation>
      </xs:element>
      <xs:element name="ECH.PEL" type="xs:double">
        <xs:annotation>
          <xs:documentation>Dépôts auprès de comptoirs suisses,dépôts privilégiés</xs:documentation>
        </xs:annotation>
      </xs:element>
      <xs:element name="ECH.GEL" type="xs:double">
        <xs:annotation>
          <xs:documentation>Dépôts auprès de comptoirs suisses,dépôts garantis</xs:documentation>
        </xs:annotation>
      </xs:element>
      <xs:element name="T" type="xs:double">
        <xs:annotation>
          <xs:documentation>Total dépôts auprès de comptoirs suisses</xs:documentation>
        </xs:annotation>
      </xs:element>
      <xs:element name="ECH" type="xs:double">
        <xs:annotation>
          <xs:documentation>Dépôts auprès de comptoirs suisses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1"/>
          <xs:element name="Language" type="xs:string" fixed="fr"/>
          <xs:element name="TechNumber" type="xs:string" fixed="5"/>
        </xs:all>
      </xs:complexType>
    </xs:schema>
  </Schema>
  <Map ID="2" Name="MetaData" RootElement="Report" SchemaID="metaDataSchemaId" ShowImportExportValidationErrors="true" AutoFit="false" Append="false" PreserveSortAFLayout="true" PreserveFormat="true"/>
  <Map ID="1" Name="Report" RootElement="Report" SchemaID="schemaId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tables/tableSingleCells1.xml><?xml version="1.0" encoding="utf-8"?>
<singleXmlCells xmlns="http://schemas.openxmlformats.org/spreadsheetml/2006/main">
  <singleXmlCell id="2" r="H1" connectionId="0">
    <xmlCellPr id="2" uniqueName="_Report_SubjectId">
      <xmlPr mapId="1" xpath="/Report/SubjectId" xmlDataType="string"/>
    </xmlCellPr>
  </singleXmlCell>
  <singleXmlCell id="3" r="H2" connectionId="0">
    <xmlCellPr id="3" uniqueName="_Report_ReferDate">
      <xmlPr mapId="1" xpath="/Report/ReferDate" xmlDataType="date"/>
    </xmlCellPr>
  </singleXmlCell>
  <singleXmlCell id="4" r="B3" connectionId="0">
    <xmlCellPr id="4" uniqueName="_Report_Version">
      <xmlPr mapId="1" xpath="/Report/Version" xmlDataType="string"/>
    </xmlCellPr>
  </singleXmlCell>
  <singleXmlCell id="5" r="B1" connectionId="0">
    <xmlCellPr id="5" uniqueName="_Report_ReportName">
      <xmlPr mapId="1" xpath="/Report/ReportName" xmlDataType="string"/>
    </xmlCellPr>
  </singleXmlCell>
  <singleXmlCell id="18" r="B4" connectionId="0">
    <xmlCellPr id="18" uniqueName="_Report_Revision">
      <xmlPr mapId="2" xpath="/Report/Revision" xmlDataType="string"/>
    </xmlCellPr>
  </singleXmlCell>
  <singleXmlCell id="19" r="B5" connectionId="0">
    <xmlCellPr id="19" uniqueName="_Report_Language">
      <xmlPr mapId="2" xpath="/Report/Language" xmlDataType="string"/>
    </xmlCellPr>
  </singleXmlCell>
  <singleXmlCell id="20" r="B6" connectionId="0">
    <xmlCellPr id="20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M30" connectionId="0">
    <xmlCellPr id="1" uniqueName="_Report_Observations_KUV.ESI.ARD.DE3">
      <xmlPr mapId="1" xpath="/Report/Observations/KUV.ESI.ARD.DE3" xmlDataType="double"/>
    </xmlCellPr>
  </singleXmlCell>
  <singleXmlCell id="6" r="K22" connectionId="0">
    <xmlCellPr id="6" uniqueName="_Report_Observations_KUV.ESI.EIL.VKE_T">
      <xmlPr mapId="1" xpath="/Report/Observations/KUV.ESI.EIL.VKE/T" xmlDataType="double"/>
    </xmlCellPr>
  </singleXmlCell>
  <singleXmlCell id="7" r="K23" connectionId="0">
    <xmlCellPr id="7" uniqueName="_Report_Observations_KUV.ESI.EIL.KOB_T">
      <xmlPr mapId="1" xpath="/Report/Observations/KUV.ESI.EIL.KOB/T" xmlDataType="double"/>
    </xmlCellPr>
  </singleXmlCell>
  <singleXmlCell id="8" r="L22" connectionId="0">
    <xmlCellPr id="8" uniqueName="_Report_Observations_KUV.ESI.EIL.VKE_ECH">
      <xmlPr mapId="1" xpath="/Report/Observations/KUV.ESI.EIL.VKE/ECH" xmlDataType="double"/>
    </xmlCellPr>
  </singleXmlCell>
  <singleXmlCell id="9" r="K24" connectionId="0">
    <xmlCellPr id="9" uniqueName="_Report_Observations_KUV.ESI.EIL_T.TEL">
      <xmlPr mapId="1" xpath="/Report/Observations/KUV.ESI.EIL/T.TEL" xmlDataType="double"/>
    </xmlCellPr>
  </singleXmlCell>
  <singleXmlCell id="10" r="L23" connectionId="0">
    <xmlCellPr id="10" uniqueName="_Report_Observations_KUV.ESI.EIL.KOB_ECH">
      <xmlPr mapId="1" xpath="/Report/Observations/KUV.ESI.EIL.KOB/ECH" xmlDataType="double"/>
    </xmlCellPr>
  </singleXmlCell>
  <singleXmlCell id="11" r="K25" connectionId="0">
    <xmlCellPr id="11" uniqueName="_Report_Observations_KUV.ESI.EIL_T.PEL">
      <xmlPr mapId="1" xpath="/Report/Observations/KUV.ESI.EIL/T.PEL" xmlDataType="double"/>
    </xmlCellPr>
  </singleXmlCell>
  <singleXmlCell id="12" r="L24" connectionId="0">
    <xmlCellPr id="12" uniqueName="_Report_Observations_KUV.ESI.EIL_ECH.TEL">
      <xmlPr mapId="1" xpath="/Report/Observations/KUV.ESI.EIL/ECH.TEL" xmlDataType="double"/>
    </xmlCellPr>
  </singleXmlCell>
  <singleXmlCell id="13" r="L25" connectionId="0">
    <xmlCellPr id="13" uniqueName="_Report_Observations_KUV.ESI.EIL_ECH.PEL">
      <xmlPr mapId="1" xpath="/Report/Observations/KUV.ESI.EIL/ECH.PEL" xmlDataType="double"/>
    </xmlCellPr>
  </singleXmlCell>
  <singleXmlCell id="14" r="L26" connectionId="0">
    <xmlCellPr id="14" uniqueName="_Report_Observations_KUV.ESI.EIL_ECH.GEL">
      <xmlPr mapId="1" xpath="/Report/Observations/KUV.ESI.EIL/ECH.GEL" xmlDataType="double"/>
    </xmlCellPr>
  </singleXmlCell>
  <singleXmlCell id="15" r="M27" connectionId="0">
    <xmlCellPr id="15" uniqueName="_Report_Observations_KUV.ESI.ARD">
      <xmlPr mapId="1" xpath="/Report/Observations/KUV.ESI.ARD" xmlDataType="double"/>
    </xmlCellPr>
  </singleXmlCell>
  <singleXmlCell id="16" r="M28" connectionId="0">
    <xmlCellPr id="16" uniqueName="_Report_Observations_KUV.ESI.ARD.DE1">
      <xmlPr mapId="1" xpath="/Report/Observations/KUV.ESI.ARD.DE1" xmlDataType="double"/>
    </xmlCellPr>
  </singleXmlCell>
  <singleXmlCell id="17" r="M29" connectionId="0">
    <xmlCellPr id="17" uniqueName="_Report_Observations_KUV.ESI.ARD.DE2">
      <xmlPr mapId="1" xpath="/Report/Observations/KUV.ESI.ARD.DE2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finma.ch" TargetMode="External"/><Relationship Id="rId7" Type="http://schemas.openxmlformats.org/officeDocument/2006/relationships/tableSingleCells" Target="../tables/tableSingleCells1.xml"/><Relationship Id="rId2" Type="http://schemas.openxmlformats.org/officeDocument/2006/relationships/hyperlink" Target="http://www.finma.ch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ufsichtsreporting@finma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SingleCells" Target="../tables/tableSingleCell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2"/>
  <sheetViews>
    <sheetView showGridLines="0" showRowColHeaders="0" tabSelected="1" zoomScale="80" zoomScaleNormal="80" workbookViewId="0">
      <selection activeCell="H1" sqref="H1"/>
    </sheetView>
  </sheetViews>
  <sheetFormatPr baseColWidth="10" defaultRowHeight="14.25" x14ac:dyDescent="0.2"/>
  <cols>
    <col min="1" max="1" width="0.85546875" style="12" customWidth="1"/>
    <col min="2" max="2" width="17.28515625" style="12" customWidth="1"/>
    <col min="3" max="3" width="12.5703125" style="12" customWidth="1"/>
    <col min="4" max="5" width="18.7109375" style="12" customWidth="1"/>
    <col min="6" max="6" width="7.5703125" style="12" customWidth="1"/>
    <col min="7" max="7" width="12.7109375" style="12" customWidth="1"/>
    <col min="8" max="8" width="15" style="12" customWidth="1"/>
    <col min="9" max="9" width="7.28515625" style="12" customWidth="1"/>
    <col min="10" max="16384" width="11.42578125" style="12"/>
  </cols>
  <sheetData>
    <row r="1" spans="1:10" ht="20.100000000000001" customHeight="1" x14ac:dyDescent="0.2">
      <c r="B1" s="45" t="s">
        <v>47</v>
      </c>
      <c r="C1" s="73" t="s">
        <v>29</v>
      </c>
      <c r="G1" s="66" t="s">
        <v>46</v>
      </c>
      <c r="H1" s="102" t="s">
        <v>0</v>
      </c>
      <c r="J1" s="3" t="s">
        <v>32</v>
      </c>
    </row>
    <row r="2" spans="1:10" ht="30" customHeight="1" x14ac:dyDescent="0.2">
      <c r="B2" s="91" t="s">
        <v>7</v>
      </c>
      <c r="C2" s="73" t="s">
        <v>48</v>
      </c>
      <c r="G2" s="66" t="s">
        <v>30</v>
      </c>
      <c r="H2" s="75" t="s">
        <v>31</v>
      </c>
    </row>
    <row r="3" spans="1:10" ht="20.100000000000001" customHeight="1" x14ac:dyDescent="0.2">
      <c r="B3" s="74" t="s">
        <v>44</v>
      </c>
      <c r="C3" s="73" t="s">
        <v>3</v>
      </c>
    </row>
    <row r="4" spans="1:10" ht="20.100000000000001" customHeight="1" x14ac:dyDescent="0.2">
      <c r="B4" s="74" t="s">
        <v>51</v>
      </c>
      <c r="C4" s="73" t="s">
        <v>55</v>
      </c>
      <c r="D4" s="33"/>
      <c r="E4" s="33"/>
    </row>
    <row r="5" spans="1:10" s="24" customFormat="1" ht="20.100000000000001" customHeight="1" x14ac:dyDescent="0.2">
      <c r="B5" s="47" t="s">
        <v>28</v>
      </c>
      <c r="C5" s="73" t="s">
        <v>56</v>
      </c>
      <c r="D5" s="33"/>
      <c r="E5" s="33"/>
    </row>
    <row r="6" spans="1:10" ht="20.100000000000001" customHeight="1" x14ac:dyDescent="0.2">
      <c r="B6" s="74" t="s">
        <v>62</v>
      </c>
      <c r="C6" s="73" t="s">
        <v>50</v>
      </c>
      <c r="D6" s="33"/>
      <c r="E6" s="33"/>
      <c r="G6" s="24"/>
      <c r="H6" s="24"/>
    </row>
    <row r="7" spans="1:10" s="24" customFormat="1" ht="42" customHeight="1" x14ac:dyDescent="0.25">
      <c r="B7" s="116" t="s">
        <v>15</v>
      </c>
      <c r="C7" s="116"/>
      <c r="D7" s="116"/>
      <c r="E7" s="116"/>
      <c r="F7" s="116"/>
      <c r="G7" s="116"/>
      <c r="H7" s="116"/>
    </row>
    <row r="8" spans="1:10" s="24" customFormat="1" ht="21" customHeight="1" x14ac:dyDescent="0.2">
      <c r="B8" s="117" t="s">
        <v>16</v>
      </c>
      <c r="C8" s="117"/>
      <c r="D8" s="117"/>
      <c r="E8" s="117"/>
      <c r="F8" s="117"/>
      <c r="G8" s="117"/>
      <c r="H8" s="117"/>
    </row>
    <row r="9" spans="1:10" s="24" customFormat="1" ht="21" hidden="1" customHeight="1" x14ac:dyDescent="0.2">
      <c r="B9" s="72"/>
      <c r="C9" s="72"/>
      <c r="D9" s="72"/>
      <c r="E9" s="72"/>
      <c r="F9" s="72"/>
      <c r="G9" s="72"/>
      <c r="H9" s="71"/>
    </row>
    <row r="10" spans="1:10" ht="27" customHeight="1" x14ac:dyDescent="0.2">
      <c r="B10" s="78" t="s">
        <v>18</v>
      </c>
    </row>
    <row r="11" spans="1:10" ht="18" customHeight="1" x14ac:dyDescent="0.2">
      <c r="A11" s="4"/>
      <c r="B11" s="5"/>
      <c r="C11" s="5"/>
      <c r="D11" s="120"/>
      <c r="E11" s="120"/>
      <c r="F11" s="120"/>
      <c r="G11" s="120"/>
      <c r="H11" s="5"/>
    </row>
    <row r="12" spans="1:10" ht="36" customHeight="1" x14ac:dyDescent="0.2">
      <c r="A12" s="4"/>
      <c r="B12" s="97" t="s">
        <v>33</v>
      </c>
      <c r="C12" s="5"/>
      <c r="D12" s="125"/>
      <c r="E12" s="125"/>
      <c r="F12" s="125"/>
      <c r="G12" s="125"/>
      <c r="H12" s="125"/>
    </row>
    <row r="13" spans="1:10" s="69" customFormat="1" ht="12.75" x14ac:dyDescent="0.2">
      <c r="D13" s="119"/>
      <c r="E13" s="119"/>
      <c r="F13" s="119"/>
      <c r="G13" s="119"/>
    </row>
    <row r="14" spans="1:10" s="69" customFormat="1" ht="12.75" hidden="1" x14ac:dyDescent="0.2">
      <c r="D14" s="119"/>
      <c r="E14" s="119"/>
      <c r="F14" s="119"/>
      <c r="G14" s="119"/>
    </row>
    <row r="15" spans="1:10" s="69" customFormat="1" ht="12.75" hidden="1" x14ac:dyDescent="0.2">
      <c r="D15" s="119"/>
      <c r="E15" s="119"/>
      <c r="F15" s="119"/>
      <c r="G15" s="119"/>
    </row>
    <row r="16" spans="1:10" s="69" customFormat="1" ht="12.75" hidden="1" x14ac:dyDescent="0.2">
      <c r="D16" s="119"/>
      <c r="E16" s="119"/>
      <c r="F16" s="119"/>
      <c r="G16" s="119"/>
    </row>
    <row r="17" spans="1:8" s="69" customFormat="1" ht="12.75" hidden="1" x14ac:dyDescent="0.2">
      <c r="D17" s="119"/>
      <c r="E17" s="119"/>
      <c r="F17" s="119"/>
      <c r="G17" s="119"/>
    </row>
    <row r="18" spans="1:8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8" ht="15" customHeight="1" x14ac:dyDescent="0.2">
      <c r="B19" s="6"/>
      <c r="C19" s="5"/>
      <c r="D19" s="7"/>
      <c r="E19" s="7"/>
      <c r="F19" s="7"/>
      <c r="G19" s="7"/>
      <c r="H19" s="5"/>
    </row>
    <row r="20" spans="1:8" ht="15" customHeight="1" x14ac:dyDescent="0.2">
      <c r="B20" s="6" t="s">
        <v>57</v>
      </c>
      <c r="C20" s="98"/>
      <c r="D20" s="7" t="s">
        <v>34</v>
      </c>
      <c r="E20" s="7" t="s">
        <v>35</v>
      </c>
      <c r="F20" s="7"/>
      <c r="G20" s="7"/>
      <c r="H20" s="5"/>
    </row>
    <row r="21" spans="1:8" ht="15" customHeight="1" x14ac:dyDescent="0.2">
      <c r="B21" s="6"/>
      <c r="C21" s="6" t="s">
        <v>4</v>
      </c>
      <c r="D21" s="7">
        <f>Validation!B5</f>
        <v>0</v>
      </c>
      <c r="E21" s="7">
        <f>Validation!B6</f>
        <v>0</v>
      </c>
      <c r="F21" s="7"/>
      <c r="G21" s="7"/>
      <c r="H21" s="5"/>
    </row>
    <row r="22" spans="1:8" x14ac:dyDescent="0.2">
      <c r="C22" t="s">
        <v>7</v>
      </c>
      <c r="D22">
        <f>Validation!B9</f>
        <v>0</v>
      </c>
      <c r="E22">
        <f>Validation!B10</f>
        <v>0</v>
      </c>
    </row>
    <row r="23" spans="1:8" s="24" customFormat="1" ht="15" customHeight="1" x14ac:dyDescent="0.2">
      <c r="B23" s="6"/>
      <c r="C23" s="6"/>
      <c r="D23" s="7"/>
      <c r="E23" s="7"/>
      <c r="F23" s="7"/>
      <c r="G23" s="7"/>
      <c r="H23" s="5"/>
    </row>
    <row r="24" spans="1:8" s="24" customFormat="1" ht="15" customHeight="1" x14ac:dyDescent="0.2">
      <c r="B24" s="6"/>
      <c r="C24" s="6"/>
      <c r="D24" s="7"/>
      <c r="E24" s="7"/>
      <c r="F24" s="7"/>
      <c r="G24" s="7"/>
      <c r="H24" s="5"/>
    </row>
    <row r="25" spans="1:8" s="24" customFormat="1" ht="15" customHeight="1" x14ac:dyDescent="0.2">
      <c r="B25" s="6"/>
      <c r="C25" s="6"/>
      <c r="D25" s="7"/>
      <c r="E25" s="7"/>
      <c r="F25" s="7"/>
      <c r="G25" s="7"/>
      <c r="H25" s="5"/>
    </row>
    <row r="26" spans="1:8" s="24" customFormat="1" ht="15" customHeight="1" x14ac:dyDescent="0.2">
      <c r="B26" s="6"/>
      <c r="C26" s="6"/>
      <c r="D26" s="7"/>
      <c r="E26" s="7"/>
      <c r="F26" s="7"/>
      <c r="G26" s="7"/>
      <c r="H26" s="5"/>
    </row>
    <row r="27" spans="1:8" s="24" customFormat="1" ht="15" customHeight="1" x14ac:dyDescent="0.2">
      <c r="B27" s="6"/>
      <c r="C27" s="6"/>
      <c r="D27" s="7"/>
      <c r="E27" s="7"/>
      <c r="F27" s="7"/>
      <c r="G27" s="7"/>
      <c r="H27" s="5"/>
    </row>
    <row r="28" spans="1:8" s="24" customFormat="1" ht="15" customHeight="1" x14ac:dyDescent="0.2">
      <c r="B28" s="6"/>
      <c r="C28" s="94"/>
      <c r="D28" s="7"/>
      <c r="E28" s="7"/>
      <c r="F28" s="7"/>
      <c r="G28" s="7"/>
      <c r="H28" s="5"/>
    </row>
    <row r="29" spans="1:8" s="24" customFormat="1" ht="15" customHeight="1" x14ac:dyDescent="0.2">
      <c r="B29" s="6"/>
      <c r="C29" s="6"/>
      <c r="D29" s="7"/>
      <c r="E29" s="7"/>
      <c r="F29" s="7"/>
      <c r="G29" s="7"/>
      <c r="H29" s="5"/>
    </row>
    <row r="30" spans="1:8" s="24" customFormat="1" ht="15" customHeight="1" x14ac:dyDescent="0.2">
      <c r="B30" s="6"/>
      <c r="C30" s="6"/>
      <c r="D30" s="7"/>
      <c r="E30" s="7"/>
      <c r="F30" s="7"/>
      <c r="G30" s="7"/>
      <c r="H30" s="5"/>
    </row>
    <row r="31" spans="1:8" s="24" customFormat="1" ht="15" customHeight="1" x14ac:dyDescent="0.2">
      <c r="B31" s="6"/>
      <c r="C31" s="6"/>
      <c r="D31" s="7"/>
      <c r="E31" s="7"/>
      <c r="F31" s="7"/>
      <c r="G31" s="7"/>
      <c r="H31" s="5"/>
    </row>
    <row r="32" spans="1:8" ht="15.75" hidden="1" customHeight="1" x14ac:dyDescent="0.2">
      <c r="B32" s="6"/>
      <c r="C32" s="6"/>
      <c r="D32" s="7"/>
      <c r="E32" s="7"/>
      <c r="F32" s="7"/>
      <c r="G32" s="7"/>
      <c r="H32" s="5"/>
    </row>
    <row r="33" spans="2:16" s="24" customFormat="1" ht="15" hidden="1" customHeight="1" x14ac:dyDescent="0.2">
      <c r="B33" s="6"/>
      <c r="C33" s="5"/>
      <c r="D33" s="7"/>
      <c r="E33" s="7"/>
      <c r="F33" s="7"/>
      <c r="G33" s="7"/>
      <c r="H33" s="5"/>
    </row>
    <row r="34" spans="2:16" ht="15" hidden="1" customHeight="1" x14ac:dyDescent="0.2">
      <c r="B34" s="6"/>
      <c r="C34" s="5"/>
      <c r="D34" s="7"/>
      <c r="E34" s="7"/>
      <c r="F34" s="7"/>
      <c r="G34" s="7"/>
      <c r="H34" s="5"/>
    </row>
    <row r="35" spans="2:16" ht="15" customHeight="1" x14ac:dyDescent="0.2">
      <c r="B35" s="6"/>
      <c r="C35" s="5"/>
      <c r="D35" s="7"/>
      <c r="E35" s="7"/>
      <c r="F35" s="7"/>
      <c r="G35" s="7"/>
      <c r="H35" s="5"/>
      <c r="P35" s="2"/>
    </row>
    <row r="36" spans="2:16" s="24" customFormat="1" ht="90.75" customHeight="1" x14ac:dyDescent="0.2">
      <c r="B36" s="122" t="s">
        <v>43</v>
      </c>
      <c r="C36" s="123"/>
      <c r="D36" s="123"/>
      <c r="E36" s="123"/>
      <c r="F36" s="123"/>
      <c r="G36" s="123"/>
      <c r="H36" s="124"/>
    </row>
    <row r="37" spans="2:16" s="24" customFormat="1" x14ac:dyDescent="0.2">
      <c r="B37" s="16"/>
      <c r="C37" s="16"/>
      <c r="D37" s="16"/>
      <c r="E37" s="16"/>
      <c r="F37" s="16"/>
      <c r="G37" s="16"/>
      <c r="H37" s="16"/>
    </row>
    <row r="38" spans="2:16" s="24" customFormat="1" ht="21" hidden="1" customHeight="1" x14ac:dyDescent="0.2">
      <c r="B38" s="121" t="s">
        <v>5</v>
      </c>
      <c r="C38" s="121"/>
      <c r="D38" s="121"/>
      <c r="E38" s="121"/>
      <c r="F38" s="121"/>
      <c r="G38" s="121"/>
      <c r="H38" s="121"/>
    </row>
    <row r="39" spans="2:16" s="24" customFormat="1" hidden="1" x14ac:dyDescent="0.2">
      <c r="B39" s="19" t="s">
        <v>2</v>
      </c>
      <c r="C39" s="32"/>
      <c r="D39" s="32"/>
      <c r="E39" s="32"/>
      <c r="F39" s="32"/>
      <c r="G39" s="32"/>
      <c r="H39" s="32"/>
    </row>
    <row r="40" spans="2:16" s="24" customFormat="1" ht="21" hidden="1" customHeight="1" x14ac:dyDescent="0.2">
      <c r="B40" s="118" t="s">
        <v>1</v>
      </c>
      <c r="C40" s="118"/>
      <c r="D40" s="118"/>
      <c r="E40" s="118"/>
      <c r="F40" s="118"/>
      <c r="G40" s="118"/>
      <c r="H40" s="118"/>
    </row>
    <row r="41" spans="2:16" hidden="1" x14ac:dyDescent="0.2">
      <c r="B41" s="118" t="str">
        <f>"unter Angabe Ihres Codes ("&amp;H1&amp;"), der Erhebung ("&amp;B1&amp;") und des Stichdatums ("&amp;IF(ISTEXT(H2),H2,DAY(H2)&amp;"."&amp;MONTH(H2)&amp;"."&amp;YEAR(H2))&amp;")."</f>
        <v>unter Angabe Ihres Codes (XXXXXX), der Erhebung (AUR_UES) und des Stichdatums (jj.mm.aaaa).</v>
      </c>
      <c r="C41" s="118"/>
      <c r="D41" s="118"/>
      <c r="E41" s="118"/>
      <c r="F41" s="118"/>
      <c r="G41" s="118"/>
      <c r="H41" s="118"/>
    </row>
    <row r="42" spans="2:16" ht="15" customHeight="1" x14ac:dyDescent="0.2">
      <c r="B42" s="8"/>
      <c r="C42" s="9"/>
      <c r="D42" s="9"/>
      <c r="E42" s="9"/>
      <c r="F42" s="9"/>
      <c r="G42" s="9"/>
      <c r="H42" s="9"/>
    </row>
    <row r="43" spans="2:16" ht="21" customHeight="1" x14ac:dyDescent="0.2">
      <c r="B43" s="13" t="s">
        <v>36</v>
      </c>
      <c r="C43" s="15"/>
      <c r="D43" s="15"/>
      <c r="E43" s="15"/>
      <c r="F43" s="10" t="s">
        <v>58</v>
      </c>
      <c r="G43" s="14"/>
      <c r="H43" s="17" t="str">
        <f>HYPERLINK("mailto:forms@snb.ch?subject="&amp;H46&amp;" Commande de formules","forms@snb.ch")</f>
        <v>forms@snb.ch</v>
      </c>
    </row>
    <row r="44" spans="2:16" x14ac:dyDescent="0.2">
      <c r="B44" s="13" t="s">
        <v>59</v>
      </c>
      <c r="C44" s="15"/>
      <c r="D44" s="15"/>
      <c r="E44" s="15"/>
      <c r="F44" s="11" t="s">
        <v>37</v>
      </c>
      <c r="G44" s="14"/>
      <c r="H44" s="17" t="str">
        <f>HYPERLINK("mailto:statistik.erhebungen@snb.ch?subject="&amp;H46&amp;" Demande","statistik.erhebungen@snb.ch")</f>
        <v>statistik.erhebungen@snb.ch</v>
      </c>
    </row>
    <row r="45" spans="2:16" x14ac:dyDescent="0.2">
      <c r="B45" s="13" t="s">
        <v>38</v>
      </c>
      <c r="C45" s="15"/>
      <c r="D45" s="15"/>
      <c r="E45" s="15"/>
      <c r="F45" s="104" t="s">
        <v>60</v>
      </c>
      <c r="G45" s="105"/>
      <c r="H45" s="106" t="s">
        <v>61</v>
      </c>
      <c r="K45" s="1"/>
    </row>
    <row r="46" spans="2:16" x14ac:dyDescent="0.2">
      <c r="B46" s="13" t="s">
        <v>39</v>
      </c>
      <c r="C46" s="15"/>
      <c r="D46" s="15"/>
      <c r="E46" s="15"/>
      <c r="F46" s="11" t="s">
        <v>40</v>
      </c>
      <c r="G46" s="15"/>
      <c r="H46" s="11" t="str">
        <f>H1&amp;" "&amp;""&amp;B1&amp;" "&amp;IF(ISTEXT(H2),H2,DAY(H2)&amp;"."&amp;MONTH(H2)&amp;"."&amp;YEAR(H2))</f>
        <v>XXXXXX AUR_UES jj.mm.aaaa</v>
      </c>
      <c r="K46" s="1"/>
    </row>
    <row r="47" spans="2:16" x14ac:dyDescent="0.2">
      <c r="B47" s="13" t="s">
        <v>45</v>
      </c>
      <c r="C47" s="15"/>
      <c r="D47" s="15"/>
      <c r="E47" s="15"/>
      <c r="F47" s="99"/>
    </row>
    <row r="48" spans="2:16" s="24" customFormat="1" x14ac:dyDescent="0.2">
      <c r="B48" s="13"/>
      <c r="C48" s="15"/>
      <c r="D48" s="15"/>
      <c r="E48" s="15"/>
      <c r="F48" s="99"/>
    </row>
    <row r="49" spans="2:8" s="24" customFormat="1" x14ac:dyDescent="0.2">
      <c r="B49" s="13" t="s">
        <v>53</v>
      </c>
      <c r="C49" s="15"/>
      <c r="D49" s="15"/>
      <c r="E49" s="15"/>
      <c r="F49" s="99"/>
      <c r="H49" s="17" t="s">
        <v>9</v>
      </c>
    </row>
    <row r="50" spans="2:8" s="24" customFormat="1" x14ac:dyDescent="0.2">
      <c r="B50" s="13" t="s">
        <v>52</v>
      </c>
      <c r="C50" s="15"/>
      <c r="D50" s="15"/>
      <c r="E50" s="15"/>
      <c r="F50" s="99"/>
      <c r="H50" s="17" t="s">
        <v>10</v>
      </c>
    </row>
    <row r="51" spans="2:8" s="24" customFormat="1" x14ac:dyDescent="0.2">
      <c r="B51" s="13" t="s">
        <v>41</v>
      </c>
      <c r="C51" s="15"/>
      <c r="D51" s="15"/>
      <c r="E51" s="15"/>
      <c r="F51" s="99"/>
    </row>
    <row r="52" spans="2:8" s="24" customFormat="1" x14ac:dyDescent="0.2">
      <c r="B52" s="13" t="s">
        <v>54</v>
      </c>
      <c r="C52" s="15"/>
      <c r="D52" s="15"/>
      <c r="E52" s="15"/>
      <c r="F52" s="99"/>
    </row>
    <row r="53" spans="2:8" ht="12.95" customHeight="1" x14ac:dyDescent="0.2">
      <c r="C53" s="18"/>
      <c r="D53" s="18"/>
      <c r="E53" s="18"/>
      <c r="F53" s="18"/>
      <c r="G53" s="18"/>
      <c r="H53" s="18"/>
    </row>
    <row r="56" spans="2:8" x14ac:dyDescent="0.2">
      <c r="B56" s="115"/>
      <c r="C56" s="115"/>
      <c r="D56" s="115"/>
      <c r="E56" s="115"/>
      <c r="F56" s="115"/>
      <c r="G56" s="115"/>
      <c r="H56" s="115"/>
    </row>
    <row r="62" spans="2:8" x14ac:dyDescent="0.2">
      <c r="B62" s="103"/>
    </row>
  </sheetData>
  <sheetProtection sheet="1" objects="1" scenarios="1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4">
    <mergeCell ref="B56:H56"/>
    <mergeCell ref="B7:H7"/>
    <mergeCell ref="B8:H8"/>
    <mergeCell ref="B40:H40"/>
    <mergeCell ref="B41:H41"/>
    <mergeCell ref="D17:G17"/>
    <mergeCell ref="D11:G11"/>
    <mergeCell ref="D13:G13"/>
    <mergeCell ref="D14:G14"/>
    <mergeCell ref="B38:H38"/>
    <mergeCell ref="B36:H36"/>
    <mergeCell ref="D15:G15"/>
    <mergeCell ref="D16:G16"/>
    <mergeCell ref="D12:H12"/>
  </mergeCells>
  <conditionalFormatting sqref="D12">
    <cfRule type="containsBlanks" dxfId="23" priority="5">
      <formula>LEN(TRIM(D12))=0</formula>
    </cfRule>
  </conditionalFormatting>
  <conditionalFormatting sqref="H2">
    <cfRule type="containsText" dxfId="22" priority="2" operator="containsText" text="jj.mm.aaaa">
      <formula>NOT(ISERROR(SEARCH("jj.mm.aaaa",H2)))</formula>
    </cfRule>
  </conditionalFormatting>
  <conditionalFormatting sqref="H1">
    <cfRule type="cellIs" dxfId="21" priority="1" operator="equal">
      <formula>"XXXXXX"</formula>
    </cfRule>
  </conditionalFormatting>
  <conditionalFormatting sqref="D21:D22">
    <cfRule type="expression" dxfId="20" priority="4">
      <formula>AND(D21=0,NOT(ISBLANK(D21)))</formula>
    </cfRule>
    <cfRule type="expression" dxfId="19" priority="6">
      <formula>D21&gt;0</formula>
    </cfRule>
  </conditionalFormatting>
  <conditionalFormatting sqref="D21:E22">
    <cfRule type="expression" dxfId="18" priority="7">
      <formula>AND(D21=0,NOT(ISBLANK(D21)))</formula>
    </cfRule>
    <cfRule type="expression" dxfId="17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hyperlinks>
    <hyperlink ref="H49" r:id="rId2"/>
    <hyperlink ref="H50" r:id="rId3"/>
    <hyperlink ref="H45" r:id="rId4"/>
  </hyperlink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5"/>
  <headerFooter>
    <oddHeader>&amp;R&amp;G</oddHeader>
    <oddFooter>&amp;L&amp;8&amp;D - &amp;T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X67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75.42578125" style="20" customWidth="1"/>
    <col min="5" max="5" width="4.7109375" style="20" hidden="1" customWidth="1"/>
    <col min="6" max="6" width="4.7109375" style="20" customWidth="1"/>
    <col min="7" max="7" width="8.140625" style="48" hidden="1" customWidth="1"/>
    <col min="8" max="9" width="5.7109375" style="48" hidden="1" customWidth="1"/>
    <col min="10" max="10" width="24.42578125" style="20" hidden="1" customWidth="1"/>
    <col min="11" max="11" width="22" style="20" customWidth="1"/>
    <col min="12" max="13" width="20.7109375" style="20" customWidth="1"/>
    <col min="14" max="14" width="1.7109375" style="20" customWidth="1"/>
    <col min="15" max="15" width="9.5703125" style="20" customWidth="1"/>
    <col min="16" max="16" width="12.7109375" style="20" customWidth="1"/>
    <col min="17" max="23" width="11.7109375" style="20" customWidth="1" collapsed="1"/>
    <col min="24" max="24" width="11.7109375" style="76" customWidth="1"/>
    <col min="25" max="31" width="11.7109375" style="20" customWidth="1"/>
    <col min="32" max="16384" width="11.5703125" style="20"/>
  </cols>
  <sheetData>
    <row r="1" spans="1:24" ht="21.95" customHeight="1" x14ac:dyDescent="0.25">
      <c r="A1" s="21"/>
      <c r="B1" s="45" t="str">
        <f>I_ReportName</f>
        <v>AUR_UES</v>
      </c>
      <c r="D1" s="16" t="s">
        <v>29</v>
      </c>
      <c r="E1" s="21"/>
      <c r="H1" s="49"/>
      <c r="I1" s="49"/>
      <c r="K1" s="126" t="s">
        <v>15</v>
      </c>
      <c r="L1" s="126"/>
      <c r="M1" s="126"/>
      <c r="P1" s="27"/>
      <c r="Q1" s="27"/>
      <c r="R1" s="27"/>
      <c r="S1" s="27"/>
    </row>
    <row r="2" spans="1:24" ht="21.95" customHeight="1" x14ac:dyDescent="0.25">
      <c r="A2" s="21"/>
      <c r="B2" s="45" t="s">
        <v>7</v>
      </c>
      <c r="D2" s="16" t="s">
        <v>49</v>
      </c>
      <c r="E2" s="21"/>
      <c r="H2" s="49"/>
      <c r="I2" s="49"/>
      <c r="K2" s="127" t="s">
        <v>16</v>
      </c>
      <c r="L2" s="127"/>
      <c r="M2" s="127"/>
      <c r="P2" s="28"/>
      <c r="Q2" s="28"/>
      <c r="R2" s="28"/>
      <c r="S2" s="28"/>
    </row>
    <row r="3" spans="1:24" ht="21.95" customHeight="1" x14ac:dyDescent="0.25">
      <c r="A3" s="21"/>
      <c r="B3" s="45" t="str">
        <f>I_SubjectId</f>
        <v>XXXXXX</v>
      </c>
      <c r="D3" s="16" t="s">
        <v>46</v>
      </c>
      <c r="E3" s="21"/>
      <c r="H3" s="49"/>
      <c r="I3" s="49"/>
      <c r="K3" s="42" t="s">
        <v>18</v>
      </c>
      <c r="L3" s="43"/>
      <c r="M3" s="43"/>
      <c r="P3" s="29"/>
      <c r="Q3" s="29"/>
      <c r="R3" s="29"/>
      <c r="S3" s="29"/>
    </row>
    <row r="4" spans="1:24" ht="21.95" customHeight="1" x14ac:dyDescent="0.2">
      <c r="A4" s="23"/>
      <c r="B4" s="46" t="str">
        <f>I_ReferDate</f>
        <v>jj.mm.aaaa</v>
      </c>
      <c r="D4" s="16" t="s">
        <v>30</v>
      </c>
      <c r="E4" s="23"/>
      <c r="H4" s="49"/>
      <c r="I4" s="49"/>
      <c r="K4" s="84"/>
    </row>
    <row r="5" spans="1:24" s="25" customFormat="1" ht="20.100000000000001" customHeight="1" x14ac:dyDescent="0.2">
      <c r="A5" s="76"/>
      <c r="B5" s="76">
        <f>COUNTIFS(P22:P25,"*ERROR*")+COUNTIFS(K34:M38,"*ERROR*")+COUNTIFS(P34:Q35,"*ERROR*")</f>
        <v>0</v>
      </c>
      <c r="C5" s="76"/>
      <c r="D5" s="16" t="s">
        <v>34</v>
      </c>
      <c r="E5" s="76"/>
      <c r="F5" s="76"/>
      <c r="G5" s="50"/>
      <c r="H5" s="51"/>
      <c r="I5" s="51"/>
      <c r="J5" s="76"/>
      <c r="K5" s="76" t="s">
        <v>17</v>
      </c>
      <c r="L5" s="76"/>
      <c r="M5" s="76"/>
      <c r="N5" s="76"/>
      <c r="U5" s="20"/>
      <c r="V5" s="20"/>
      <c r="W5" s="20"/>
      <c r="X5" s="76"/>
    </row>
    <row r="6" spans="1:24" s="25" customFormat="1" ht="20.100000000000001" customHeight="1" x14ac:dyDescent="0.2">
      <c r="A6" s="76"/>
      <c r="B6" s="76">
        <f>COUNTIFS(P22:P25,"*WARNING*")+COUNTIFS(K34:M38,"*WARNING*")+COUNTIFS(P34:Q35,"*WARNING*")</f>
        <v>0</v>
      </c>
      <c r="C6" s="76"/>
      <c r="D6" s="16" t="s">
        <v>35</v>
      </c>
      <c r="E6" s="76"/>
      <c r="F6" s="76"/>
      <c r="G6" s="50"/>
      <c r="H6" s="51"/>
      <c r="I6" s="51"/>
      <c r="J6" s="76"/>
      <c r="K6" s="76"/>
      <c r="L6" s="76"/>
      <c r="M6" s="76"/>
      <c r="N6" s="76"/>
      <c r="U6" s="20"/>
      <c r="V6" s="20"/>
      <c r="W6" s="20"/>
      <c r="X6" s="76"/>
    </row>
    <row r="7" spans="1:24" ht="15" hidden="1" customHeight="1" x14ac:dyDescent="0.2">
      <c r="A7" s="76"/>
      <c r="B7" s="76"/>
      <c r="C7" s="76"/>
      <c r="D7" s="76"/>
      <c r="E7" s="76"/>
      <c r="F7" s="76"/>
      <c r="H7" s="51"/>
      <c r="I7" s="51"/>
      <c r="J7" s="76"/>
      <c r="K7" s="76"/>
      <c r="L7" s="76"/>
      <c r="M7" s="76"/>
      <c r="N7" s="76"/>
    </row>
    <row r="8" spans="1:24" ht="15" hidden="1" customHeight="1" x14ac:dyDescent="0.2">
      <c r="A8" s="76"/>
      <c r="B8" s="76"/>
      <c r="C8" s="76"/>
      <c r="D8" s="76"/>
      <c r="E8" s="76"/>
      <c r="F8" s="76"/>
      <c r="H8" s="51"/>
      <c r="I8" s="51"/>
      <c r="J8" s="76"/>
      <c r="K8" s="76"/>
      <c r="L8" s="76"/>
      <c r="M8" s="76"/>
      <c r="N8" s="76"/>
    </row>
    <row r="9" spans="1:24" ht="15" hidden="1" customHeight="1" x14ac:dyDescent="0.2">
      <c r="A9" s="76"/>
      <c r="B9" s="76"/>
      <c r="C9" s="76"/>
      <c r="D9" s="76"/>
      <c r="E9" s="76"/>
      <c r="F9" s="76"/>
      <c r="H9" s="51"/>
      <c r="I9" s="51"/>
      <c r="J9" s="76"/>
      <c r="K9" s="76"/>
      <c r="L9" s="76"/>
      <c r="M9" s="76"/>
      <c r="N9" s="76"/>
    </row>
    <row r="10" spans="1:24" ht="15" hidden="1" customHeight="1" x14ac:dyDescent="0.2">
      <c r="A10" s="76"/>
      <c r="B10" s="76"/>
      <c r="C10" s="76"/>
      <c r="D10" s="76"/>
      <c r="E10" s="76"/>
      <c r="F10" s="76"/>
      <c r="H10" s="51"/>
      <c r="I10" s="51"/>
      <c r="J10" s="76"/>
      <c r="K10" s="76"/>
      <c r="L10" s="76"/>
      <c r="M10" s="76"/>
      <c r="N10" s="76"/>
    </row>
    <row r="11" spans="1:24" ht="15" hidden="1" customHeight="1" x14ac:dyDescent="0.2">
      <c r="A11" s="76"/>
      <c r="B11" s="76"/>
      <c r="C11" s="76"/>
      <c r="D11" s="76"/>
      <c r="E11" s="76"/>
      <c r="F11" s="76"/>
      <c r="H11" s="51"/>
      <c r="I11" s="51"/>
      <c r="J11" s="76"/>
      <c r="K11" s="76"/>
      <c r="L11" s="76"/>
      <c r="M11" s="76"/>
      <c r="N11" s="76"/>
    </row>
    <row r="12" spans="1:24" ht="15" hidden="1" customHeight="1" x14ac:dyDescent="0.2">
      <c r="A12" s="76"/>
      <c r="B12" s="76"/>
      <c r="C12" s="76"/>
      <c r="D12" s="76"/>
      <c r="E12" s="76"/>
      <c r="F12" s="76"/>
      <c r="H12" s="51"/>
      <c r="I12" s="51"/>
      <c r="J12" s="76"/>
      <c r="K12" s="76"/>
      <c r="L12" s="76"/>
      <c r="M12" s="76"/>
      <c r="N12" s="76"/>
    </row>
    <row r="13" spans="1:24" ht="15" hidden="1" customHeight="1" x14ac:dyDescent="0.2">
      <c r="A13" s="76"/>
      <c r="B13" s="76"/>
      <c r="C13" s="76"/>
      <c r="D13" s="76"/>
      <c r="E13" s="76"/>
      <c r="F13" s="76"/>
      <c r="H13" s="51"/>
      <c r="I13" s="51"/>
      <c r="J13" s="76"/>
      <c r="K13" s="76"/>
      <c r="L13" s="76"/>
      <c r="M13" s="76"/>
      <c r="N13" s="76"/>
    </row>
    <row r="14" spans="1:24" ht="15" hidden="1" customHeight="1" x14ac:dyDescent="0.2">
      <c r="A14" s="76"/>
      <c r="B14" s="76"/>
      <c r="C14" s="76"/>
      <c r="D14" s="76"/>
      <c r="E14" s="76"/>
      <c r="F14" s="76"/>
      <c r="H14" s="51"/>
      <c r="I14" s="51"/>
      <c r="J14" s="76"/>
      <c r="K14" s="76"/>
      <c r="L14" s="76"/>
      <c r="M14" s="76"/>
      <c r="N14" s="76"/>
    </row>
    <row r="15" spans="1:24" ht="15" customHeight="1" x14ac:dyDescent="0.2">
      <c r="A15" s="76"/>
      <c r="B15" s="76"/>
      <c r="C15" s="76"/>
      <c r="D15" s="76"/>
      <c r="E15" s="76"/>
      <c r="F15" s="76"/>
      <c r="H15" s="51"/>
      <c r="I15" s="51"/>
      <c r="J15" s="76"/>
      <c r="K15" s="76"/>
      <c r="L15" s="76"/>
      <c r="M15" s="76"/>
      <c r="N15" s="76"/>
    </row>
    <row r="16" spans="1:24" ht="29.25" customHeight="1" x14ac:dyDescent="0.2">
      <c r="A16" s="30"/>
      <c r="B16" s="30"/>
      <c r="C16" s="30"/>
      <c r="D16" s="31"/>
      <c r="E16" s="30"/>
      <c r="F16" s="38"/>
      <c r="G16" s="95"/>
      <c r="H16" s="52"/>
      <c r="I16" s="52"/>
      <c r="J16" s="31"/>
      <c r="K16" s="130" t="s">
        <v>27</v>
      </c>
      <c r="L16" s="130" t="s">
        <v>19</v>
      </c>
      <c r="M16" s="130" t="s">
        <v>22</v>
      </c>
      <c r="N16" s="38"/>
    </row>
    <row r="17" spans="1:22" ht="28.5" customHeight="1" x14ac:dyDescent="0.2">
      <c r="A17" s="23"/>
      <c r="B17" s="23"/>
      <c r="C17" s="23"/>
      <c r="D17" s="35"/>
      <c r="E17" s="23"/>
      <c r="F17" s="39"/>
      <c r="G17" s="49"/>
      <c r="H17" s="53"/>
      <c r="I17" s="53"/>
      <c r="J17" s="35"/>
      <c r="K17" s="131"/>
      <c r="L17" s="131"/>
      <c r="M17" s="131"/>
      <c r="N17" s="39"/>
    </row>
    <row r="18" spans="1:22" x14ac:dyDescent="0.2">
      <c r="A18" s="36"/>
      <c r="B18" s="36"/>
      <c r="C18" s="36"/>
      <c r="D18" s="37"/>
      <c r="E18" s="36"/>
      <c r="F18" s="64"/>
      <c r="G18" s="56"/>
      <c r="H18" s="54"/>
      <c r="I18" s="54"/>
      <c r="J18" s="37"/>
      <c r="K18" s="62" t="str">
        <f>SUBSTITUTE(ADDRESS(1,COLUMN(),4),1,)</f>
        <v>K</v>
      </c>
      <c r="L18" s="62" t="str">
        <f t="shared" ref="L18:M18" si="0">SUBSTITUTE(ADDRESS(1,COLUMN(),4),1,)</f>
        <v>L</v>
      </c>
      <c r="M18" s="62" t="str">
        <f t="shared" si="0"/>
        <v>M</v>
      </c>
      <c r="N18" s="39"/>
      <c r="V18" s="26"/>
    </row>
    <row r="19" spans="1:22" ht="18" hidden="1" customHeight="1" x14ac:dyDescent="0.2">
      <c r="A19" s="76"/>
      <c r="C19" s="76"/>
      <c r="D19" s="76"/>
      <c r="E19" s="76"/>
      <c r="F19" s="62"/>
      <c r="G19" s="70"/>
      <c r="H19" s="55"/>
      <c r="I19" s="55"/>
      <c r="J19" s="34"/>
      <c r="K19" s="128"/>
      <c r="L19" s="129"/>
      <c r="M19" s="129"/>
      <c r="N19" s="39"/>
    </row>
    <row r="20" spans="1:22" ht="18" hidden="1" customHeight="1" x14ac:dyDescent="0.2">
      <c r="A20" s="76"/>
      <c r="C20" s="76"/>
      <c r="D20" s="76"/>
      <c r="E20" s="76"/>
      <c r="F20" s="62"/>
      <c r="G20" s="70"/>
      <c r="H20" s="61"/>
      <c r="I20" s="61"/>
      <c r="J20" s="34"/>
      <c r="K20" s="34"/>
      <c r="L20" s="65"/>
      <c r="M20" s="34"/>
      <c r="N20" s="39"/>
    </row>
    <row r="21" spans="1:22" ht="24.95" customHeight="1" x14ac:dyDescent="0.2">
      <c r="A21" s="76"/>
      <c r="B21" s="81"/>
      <c r="C21" s="77"/>
      <c r="D21" s="83" t="s">
        <v>14</v>
      </c>
      <c r="E21" s="76"/>
      <c r="F21" s="63"/>
      <c r="G21" s="96"/>
      <c r="H21" s="67"/>
      <c r="I21" s="67"/>
      <c r="J21" s="68"/>
      <c r="K21" s="41"/>
      <c r="L21" s="41"/>
      <c r="M21" s="41"/>
      <c r="N21" s="63"/>
      <c r="V21" s="76"/>
    </row>
    <row r="22" spans="1:22" ht="20.100000000000001" customHeight="1" x14ac:dyDescent="0.2">
      <c r="A22" s="76"/>
      <c r="B22" s="86" t="s">
        <v>6</v>
      </c>
      <c r="C22" s="76"/>
      <c r="D22" s="79" t="s">
        <v>11</v>
      </c>
      <c r="E22" s="76"/>
      <c r="F22" s="63">
        <f>ROW()</f>
        <v>22</v>
      </c>
      <c r="G22" s="70"/>
      <c r="H22" s="55"/>
      <c r="I22" s="55"/>
      <c r="J22" s="87"/>
      <c r="K22" s="40"/>
      <c r="L22" s="40"/>
      <c r="M22" s="44"/>
      <c r="N22" s="63"/>
      <c r="P22" s="111" t="str">
        <f>IF(K22-SUM(L22)&gt;=-0.5,"OK","K22: WARNING")</f>
        <v>OK</v>
      </c>
      <c r="V22" s="76"/>
    </row>
    <row r="23" spans="1:22" ht="20.100000000000001" customHeight="1" x14ac:dyDescent="0.2">
      <c r="A23" s="76"/>
      <c r="B23" s="86" t="s">
        <v>8</v>
      </c>
      <c r="C23" s="76"/>
      <c r="D23" s="80" t="s">
        <v>12</v>
      </c>
      <c r="E23" s="76"/>
      <c r="F23" s="63">
        <f>ROW()</f>
        <v>23</v>
      </c>
      <c r="G23" s="70"/>
      <c r="H23" s="55"/>
      <c r="I23" s="55"/>
      <c r="J23" s="87"/>
      <c r="K23" s="40"/>
      <c r="L23" s="40"/>
      <c r="M23" s="44"/>
      <c r="N23" s="63"/>
      <c r="P23" s="111" t="str">
        <f>IF(K23-SUM(L23)&gt;=-0.5,"OK","K23: WARNING")</f>
        <v>OK</v>
      </c>
      <c r="V23" s="76"/>
    </row>
    <row r="24" spans="1:22" ht="33.950000000000003" customHeight="1" x14ac:dyDescent="0.2">
      <c r="A24" s="76"/>
      <c r="B24" s="85"/>
      <c r="C24" s="76"/>
      <c r="D24" s="100" t="s">
        <v>42</v>
      </c>
      <c r="E24" s="76"/>
      <c r="F24" s="63">
        <f>ROW()</f>
        <v>24</v>
      </c>
      <c r="G24" s="70"/>
      <c r="H24" s="55"/>
      <c r="I24" s="55"/>
      <c r="J24" s="87"/>
      <c r="K24" s="40"/>
      <c r="L24" s="40"/>
      <c r="M24" s="44"/>
      <c r="N24" s="63"/>
      <c r="P24" s="111" t="str">
        <f>IF(K24-SUM(L24)&gt;=-0.5,"OK","K24: WARNING")</f>
        <v>OK</v>
      </c>
      <c r="V24" s="76"/>
    </row>
    <row r="25" spans="1:22" ht="20.100000000000001" customHeight="1" x14ac:dyDescent="0.2">
      <c r="A25" s="76"/>
      <c r="B25" s="93" t="s">
        <v>24</v>
      </c>
      <c r="C25" s="76"/>
      <c r="D25" s="57" t="s">
        <v>20</v>
      </c>
      <c r="E25" s="76"/>
      <c r="F25" s="63">
        <f>ROW()</f>
        <v>25</v>
      </c>
      <c r="G25" s="70"/>
      <c r="H25" s="55"/>
      <c r="I25" s="55"/>
      <c r="J25" s="87"/>
      <c r="K25" s="40"/>
      <c r="L25" s="40"/>
      <c r="M25" s="44"/>
      <c r="N25" s="63"/>
      <c r="P25" s="111" t="str">
        <f>IF(K25-SUM(L25)&gt;=-0.5,"OK","K25: WARNING")</f>
        <v>OK</v>
      </c>
      <c r="V25" s="76"/>
    </row>
    <row r="26" spans="1:22" ht="20.100000000000001" customHeight="1" x14ac:dyDescent="0.2">
      <c r="A26" s="76"/>
      <c r="B26" s="93" t="s">
        <v>24</v>
      </c>
      <c r="C26" s="76"/>
      <c r="D26" s="58" t="s">
        <v>21</v>
      </c>
      <c r="E26" s="76"/>
      <c r="F26" s="63">
        <f>ROW()</f>
        <v>26</v>
      </c>
      <c r="G26" s="70"/>
      <c r="H26" s="55"/>
      <c r="I26" s="55"/>
      <c r="J26" s="87"/>
      <c r="K26" s="44"/>
      <c r="L26" s="40"/>
      <c r="M26" s="44"/>
      <c r="N26" s="63"/>
      <c r="V26" s="76"/>
    </row>
    <row r="27" spans="1:22" ht="20.100000000000001" customHeight="1" x14ac:dyDescent="0.2">
      <c r="A27" s="76"/>
      <c r="B27" s="93" t="s">
        <v>24</v>
      </c>
      <c r="C27" s="76"/>
      <c r="D27" s="82" t="s">
        <v>22</v>
      </c>
      <c r="E27" s="76"/>
      <c r="F27" s="63">
        <f>ROW()</f>
        <v>27</v>
      </c>
      <c r="G27" s="70"/>
      <c r="H27" s="55"/>
      <c r="I27" s="55"/>
      <c r="J27" s="87"/>
      <c r="K27" s="44"/>
      <c r="L27" s="44"/>
      <c r="M27" s="40"/>
      <c r="N27" s="63"/>
      <c r="V27" s="76"/>
    </row>
    <row r="28" spans="1:22" ht="20.100000000000001" customHeight="1" x14ac:dyDescent="0.2">
      <c r="A28" s="76"/>
      <c r="B28" s="101" t="s">
        <v>24</v>
      </c>
      <c r="C28" s="76"/>
      <c r="D28" s="59" t="s">
        <v>23</v>
      </c>
      <c r="E28" s="76"/>
      <c r="F28" s="63">
        <f>ROW()</f>
        <v>28</v>
      </c>
      <c r="G28" s="70"/>
      <c r="H28" s="55"/>
      <c r="I28" s="55"/>
      <c r="J28" s="87"/>
      <c r="K28" s="44"/>
      <c r="L28" s="44"/>
      <c r="M28" s="40"/>
      <c r="N28" s="63"/>
      <c r="V28" s="76"/>
    </row>
    <row r="29" spans="1:22" ht="20.100000000000001" customHeight="1" x14ac:dyDescent="0.2">
      <c r="A29" s="76"/>
      <c r="B29" s="101"/>
      <c r="C29" s="76"/>
      <c r="D29" s="60" t="s">
        <v>25</v>
      </c>
      <c r="E29" s="76"/>
      <c r="F29" s="63">
        <f>ROW()</f>
        <v>29</v>
      </c>
      <c r="G29" s="70"/>
      <c r="H29" s="55"/>
      <c r="I29" s="55"/>
      <c r="J29" s="87"/>
      <c r="K29" s="44"/>
      <c r="L29" s="44"/>
      <c r="M29" s="40"/>
      <c r="N29" s="63"/>
      <c r="V29" s="76"/>
    </row>
    <row r="30" spans="1:22" ht="20.100000000000001" customHeight="1" x14ac:dyDescent="0.2">
      <c r="A30" s="76"/>
      <c r="B30" s="101" t="s">
        <v>24</v>
      </c>
      <c r="C30" s="76"/>
      <c r="D30" s="60" t="s">
        <v>26</v>
      </c>
      <c r="E30" s="76"/>
      <c r="F30" s="63">
        <f>ROW()</f>
        <v>30</v>
      </c>
      <c r="G30" s="70"/>
      <c r="H30" s="55"/>
      <c r="I30" s="55"/>
      <c r="J30" s="87"/>
      <c r="K30" s="44"/>
      <c r="L30" s="44"/>
      <c r="M30" s="40"/>
      <c r="N30" s="63"/>
      <c r="V30" s="76"/>
    </row>
    <row r="31" spans="1:22" s="76" customFormat="1" ht="6" customHeight="1" x14ac:dyDescent="0.2">
      <c r="B31" s="36"/>
      <c r="C31" s="36"/>
      <c r="D31" s="36"/>
      <c r="E31" s="36"/>
      <c r="F31" s="36"/>
      <c r="G31" s="22"/>
      <c r="H31" s="36"/>
      <c r="I31" s="36"/>
      <c r="J31" s="36"/>
      <c r="K31" s="36"/>
      <c r="L31" s="36"/>
      <c r="M31" s="36"/>
      <c r="N31" s="36"/>
    </row>
    <row r="32" spans="1:22" s="76" customFormat="1" ht="13.5" customHeight="1" x14ac:dyDescent="0.2">
      <c r="G32" s="20"/>
    </row>
    <row r="33" spans="2:17" s="88" customFormat="1" ht="13.5" customHeight="1" x14ac:dyDescent="0.2">
      <c r="B33" s="92" t="s">
        <v>24</v>
      </c>
      <c r="D33" s="88" t="s">
        <v>13</v>
      </c>
      <c r="G33" s="20"/>
    </row>
    <row r="34" spans="2:17" s="76" customFormat="1" ht="12.95" customHeight="1" x14ac:dyDescent="0.2">
      <c r="B34" s="90"/>
      <c r="C34" s="89"/>
      <c r="D34" s="89"/>
      <c r="G34" s="20"/>
      <c r="K34" s="111" t="str">
        <f>IF(ABS(K24-(K22+K23))&lt;=0.5,"OK","K24: ERROR")</f>
        <v>OK</v>
      </c>
      <c r="L34" s="111" t="str">
        <f>IF(ABS(L24-(L22+L23))&lt;=0.5,"OK","L24: ERROR")</f>
        <v>OK</v>
      </c>
      <c r="P34" s="111" t="str">
        <f>IF(IF(K25&gt;0,M28+M29+M30&gt;0,TRUE),"OK","K25: WARNING")</f>
        <v>OK</v>
      </c>
    </row>
    <row r="35" spans="2:17" s="76" customFormat="1" ht="12.95" customHeight="1" x14ac:dyDescent="0.2">
      <c r="G35" s="20"/>
      <c r="K35" s="111" t="str">
        <f>IF(K24-SUM(K25)&gt;=-0.5,"OK","K24: WARNING")</f>
        <v>OK</v>
      </c>
      <c r="L35" s="111" t="str">
        <f>IF(L24-SUM(L25)&gt;=-0.5,"OK","L24: WARNING")</f>
        <v>OK</v>
      </c>
      <c r="Q35" s="111" t="str">
        <f>IF(IF(K25&gt;0,M27&gt;0,TRUE),"OK","M27: ERROR")</f>
        <v>OK</v>
      </c>
    </row>
    <row r="36" spans="2:17" s="76" customFormat="1" ht="12.95" customHeight="1" x14ac:dyDescent="0.2">
      <c r="G36" s="20"/>
      <c r="L36" s="111" t="str">
        <f>IF(IF(L24&gt;0,OR(L25&gt;0,L26&gt;0),IF(NOT(L24&lt;&gt;0),AND(NOT(L25&lt;&gt;0),NOT(L26&lt;&gt;0)),FALSE)),"OK","L24: ERROR")</f>
        <v>OK</v>
      </c>
    </row>
    <row r="37" spans="2:17" s="76" customFormat="1" ht="12.95" customHeight="1" x14ac:dyDescent="0.2">
      <c r="G37" s="20"/>
      <c r="K37" s="111" t="str">
        <f>IF(IF(K24&gt;0,K25&gt;0,IF(NOT(K24&lt;&gt;0),NOT(K25&lt;&gt;0),FALSE)),"OK","K25: ERROR")</f>
        <v>OK</v>
      </c>
      <c r="L37" s="111" t="str">
        <f>IF(L25-SUM(L26)&gt;=-0.5,"OK","L25: WARNING")</f>
        <v>OK</v>
      </c>
    </row>
    <row r="38" spans="2:17" s="76" customFormat="1" ht="12.95" customHeight="1" x14ac:dyDescent="0.2">
      <c r="G38" s="20"/>
      <c r="M38" s="111" t="str">
        <f>IF(M27-SUM(M28,M29,M30)&gt;=-0.5,"OK","M27: WARNING")</f>
        <v>OK</v>
      </c>
    </row>
    <row r="39" spans="2:17" s="76" customFormat="1" ht="12.95" customHeight="1" x14ac:dyDescent="0.2">
      <c r="G39" s="20"/>
    </row>
    <row r="40" spans="2:17" s="76" customFormat="1" ht="12.95" customHeight="1" x14ac:dyDescent="0.2">
      <c r="G40" s="20"/>
    </row>
    <row r="41" spans="2:17" s="76" customFormat="1" ht="12.95" customHeight="1" x14ac:dyDescent="0.2">
      <c r="G41" s="20"/>
    </row>
    <row r="42" spans="2:17" s="76" customFormat="1" ht="12.95" customHeight="1" x14ac:dyDescent="0.2">
      <c r="G42" s="20"/>
    </row>
    <row r="43" spans="2:17" s="76" customFormat="1" x14ac:dyDescent="0.2">
      <c r="G43" s="20"/>
    </row>
    <row r="44" spans="2:17" s="76" customFormat="1" x14ac:dyDescent="0.2">
      <c r="G44" s="20"/>
    </row>
    <row r="45" spans="2:17" s="76" customFormat="1" x14ac:dyDescent="0.2">
      <c r="G45" s="20"/>
    </row>
    <row r="46" spans="2:17" s="76" customFormat="1" x14ac:dyDescent="0.2">
      <c r="G46" s="20"/>
    </row>
    <row r="47" spans="2:17" s="76" customFormat="1" x14ac:dyDescent="0.2">
      <c r="G47" s="20"/>
    </row>
    <row r="48" spans="2:17" s="76" customFormat="1" x14ac:dyDescent="0.2">
      <c r="G48" s="20"/>
    </row>
    <row r="49" spans="7:7" s="76" customFormat="1" x14ac:dyDescent="0.2">
      <c r="G49" s="20"/>
    </row>
    <row r="50" spans="7:7" s="76" customFormat="1" x14ac:dyDescent="0.2">
      <c r="G50" s="20"/>
    </row>
    <row r="51" spans="7:7" s="76" customFormat="1" x14ac:dyDescent="0.2">
      <c r="G51" s="20"/>
    </row>
    <row r="52" spans="7:7" s="76" customFormat="1" x14ac:dyDescent="0.2">
      <c r="G52" s="20"/>
    </row>
    <row r="53" spans="7:7" s="76" customFormat="1" x14ac:dyDescent="0.2">
      <c r="G53" s="20"/>
    </row>
    <row r="54" spans="7:7" s="76" customFormat="1" x14ac:dyDescent="0.2">
      <c r="G54" s="20"/>
    </row>
    <row r="55" spans="7:7" s="76" customFormat="1" x14ac:dyDescent="0.2">
      <c r="G55" s="20"/>
    </row>
    <row r="56" spans="7:7" s="76" customFormat="1" x14ac:dyDescent="0.2">
      <c r="G56" s="20"/>
    </row>
    <row r="57" spans="7:7" s="76" customFormat="1" x14ac:dyDescent="0.2">
      <c r="G57" s="20"/>
    </row>
    <row r="58" spans="7:7" s="76" customFormat="1" x14ac:dyDescent="0.2">
      <c r="G58" s="20"/>
    </row>
    <row r="59" spans="7:7" s="76" customFormat="1" x14ac:dyDescent="0.2">
      <c r="G59" s="20"/>
    </row>
    <row r="60" spans="7:7" s="76" customFormat="1" x14ac:dyDescent="0.2">
      <c r="G60" s="20"/>
    </row>
    <row r="61" spans="7:7" s="76" customFormat="1" x14ac:dyDescent="0.2">
      <c r="G61" s="20"/>
    </row>
    <row r="62" spans="7:7" s="76" customFormat="1" x14ac:dyDescent="0.2">
      <c r="G62" s="20"/>
    </row>
    <row r="63" spans="7:7" s="76" customFormat="1" x14ac:dyDescent="0.2">
      <c r="G63" s="20"/>
    </row>
    <row r="64" spans="7:7" s="76" customFormat="1" x14ac:dyDescent="0.2">
      <c r="G64" s="20"/>
    </row>
    <row r="65" spans="7:7" s="76" customFormat="1" x14ac:dyDescent="0.2">
      <c r="G65" s="20"/>
    </row>
    <row r="66" spans="7:7" s="76" customFormat="1" x14ac:dyDescent="0.2">
      <c r="G66" s="20"/>
    </row>
    <row r="67" spans="7:7" s="76" customFormat="1" x14ac:dyDescent="0.2">
      <c r="G67" s="20"/>
    </row>
  </sheetData>
  <sheetProtection sheet="1" objects="1" scenarios="1"/>
  <mergeCells count="6">
    <mergeCell ref="K1:M1"/>
    <mergeCell ref="K2:M2"/>
    <mergeCell ref="K19:M19"/>
    <mergeCell ref="K16:K17"/>
    <mergeCell ref="L16:L17"/>
    <mergeCell ref="M16:M17"/>
  </mergeCells>
  <conditionalFormatting sqref="K34:M38">
    <cfRule type="expression" dxfId="16" priority="1">
      <formula>ISNUMBER(SEARCH("ERROR",K34))</formula>
    </cfRule>
    <cfRule type="expression" dxfId="15" priority="2">
      <formula>ISNUMBER(SEARCH("WARNING",K34))</formula>
    </cfRule>
    <cfRule type="expression" dxfId="14" priority="3">
      <formula>ISNUMBER(SEARCH("OK",K34))</formula>
    </cfRule>
  </conditionalFormatting>
  <conditionalFormatting sqref="P22:P25">
    <cfRule type="expression" dxfId="13" priority="4">
      <formula>ISNUMBER(SEARCH("ERROR",P22))</formula>
    </cfRule>
    <cfRule type="expression" dxfId="12" priority="5">
      <formula>ISNUMBER(SEARCH("WARNING",P22))</formula>
    </cfRule>
    <cfRule type="expression" dxfId="11" priority="6">
      <formula>ISNUMBER(SEARCH("OK",P22))</formula>
    </cfRule>
  </conditionalFormatting>
  <conditionalFormatting sqref="P34:Q35">
    <cfRule type="expression" dxfId="10" priority="7">
      <formula>ISNUMBER(SEARCH("ERROR",P34))</formula>
    </cfRule>
    <cfRule type="expression" dxfId="9" priority="8">
      <formula>ISNUMBER(SEARCH("WARNING",P34))</formula>
    </cfRule>
    <cfRule type="expression" dxfId="8" priority="9">
      <formula>ISNUMBER(SEARCH("OK",P34))</formula>
    </cfRule>
  </conditionalFormatting>
  <conditionalFormatting sqref="B5">
    <cfRule type="expression" dxfId="7" priority="10">
      <formula>OR(B5=0,B5="0")</formula>
    </cfRule>
    <cfRule type="expression" dxfId="6" priority="11">
      <formula>B5&gt;0</formula>
    </cfRule>
  </conditionalFormatting>
  <conditionalFormatting sqref="B6">
    <cfRule type="expression" dxfId="5" priority="12">
      <formula>OR(B6=0,B6="0")</formula>
    </cfRule>
    <cfRule type="expression" dxfId="4" priority="13">
      <formula>B6&gt;0</formula>
    </cfRule>
  </conditionalFormatting>
  <hyperlinks>
    <hyperlink ref="P22" location="Validation_D001_AU208_K22_0" display="Validation_D001_AU208_K22_0"/>
    <hyperlink ref="P23" location="Validation_D001_AU208_K23_0" display="Validation_D001_AU208_K23_0"/>
    <hyperlink ref="P24" location="Validation_D001_AU208_K24_0" display="Validation_D001_AU208_K24_0"/>
    <hyperlink ref="P25" location="Validation_D001_AU208_K25_0" display="Validation_D001_AU208_K25_0"/>
    <hyperlink ref="K34" location="Validation_K002_AU208_K24_0" display="Validation_K002_AU208_K24_0"/>
    <hyperlink ref="K35" location="Validation_D002_AU208_K24_0" display="Validation_D002_AU208_K24_0"/>
    <hyperlink ref="L34" location="Validation_K002_AU208_L24_0" display="Validation_K002_AU208_L24_0"/>
    <hyperlink ref="L35" location="Validation_D002_AU208_L24_0" display="Validation_D002_AU208_L24_0"/>
    <hyperlink ref="L36" location="Validation_D04_AU208_L24_0" display="Validation_D04_AU208_L24_0"/>
    <hyperlink ref="K37" location="Validation_D04_AU208_K25_0" display="Validation_D04_AU208_K25_0"/>
    <hyperlink ref="L37" location="Validation_D003_AU208_L25_0" display="Validation_D003_AU208_L25_0"/>
    <hyperlink ref="M38" location="Validation_K001_AU208_M27_0" display="Validation_K001_AU208_M27_0"/>
    <hyperlink ref="P34" location="Validation_K004_AU208_K25_0" display="Validation_K004_AU208_K25_0"/>
    <hyperlink ref="Q35" location="Validation_K003_AU208_M27_0" display="Validation_K003_AU208_M27_0"/>
  </hyperlinks>
  <printOptions gridLinesSet="0"/>
  <pageMargins left="0.39370078740157483" right="0.39370078740157483" top="0.47244094488188981" bottom="0.59055118110236227" header="0.31496062992125984" footer="0.31496062992125984"/>
  <pageSetup paperSize="9" scale="50" orientation="portrait" r:id="rId1"/>
  <headerFooter>
    <oddFooter>&amp;L&amp;G   &amp;"Arial,Fett"confidentiel&amp;C&amp;D&amp;Rpage 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baseColWidth="10" defaultColWidth="9.140625" defaultRowHeight="12.75" x14ac:dyDescent="0.2"/>
  <cols>
    <col min="1" max="1" width="14.7109375" customWidth="1"/>
    <col min="2" max="2" width="24.7109375" customWidth="1"/>
    <col min="3" max="3" width="40.7109375" customWidth="1"/>
    <col min="4" max="5" width="50.7109375" customWidth="1"/>
    <col min="6" max="6" width="14.7109375" customWidth="1"/>
  </cols>
  <sheetData>
    <row r="1" spans="1:6" ht="18.75" x14ac:dyDescent="0.3">
      <c r="A1" s="108" t="s">
        <v>57</v>
      </c>
    </row>
    <row r="4" spans="1:6" ht="15" x14ac:dyDescent="0.25">
      <c r="A4" s="107" t="s">
        <v>4</v>
      </c>
    </row>
    <row r="5" spans="1:6" x14ac:dyDescent="0.2">
      <c r="A5" t="s">
        <v>113</v>
      </c>
      <c r="B5">
        <f>B9</f>
        <v>0</v>
      </c>
    </row>
    <row r="6" spans="1:6" x14ac:dyDescent="0.2">
      <c r="A6" t="s">
        <v>114</v>
      </c>
      <c r="B6">
        <f>B10</f>
        <v>0</v>
      </c>
    </row>
    <row r="8" spans="1:6" ht="15" x14ac:dyDescent="0.25">
      <c r="A8" s="107" t="s">
        <v>7</v>
      </c>
    </row>
    <row r="9" spans="1:6" x14ac:dyDescent="0.2">
      <c r="A9" t="s">
        <v>113</v>
      </c>
      <c r="B9">
        <f>COUNTIFS(F14:F27,"*ERROR*")</f>
        <v>0</v>
      </c>
    </row>
    <row r="10" spans="1:6" x14ac:dyDescent="0.2">
      <c r="A10" t="s">
        <v>114</v>
      </c>
      <c r="B10">
        <f>COUNTIFS(F14:F27,"*WARNING*")</f>
        <v>0</v>
      </c>
    </row>
    <row r="13" spans="1:6" x14ac:dyDescent="0.2">
      <c r="A13" t="s">
        <v>63</v>
      </c>
      <c r="B13" t="s">
        <v>64</v>
      </c>
      <c r="C13" t="s">
        <v>65</v>
      </c>
      <c r="D13" t="s">
        <v>66</v>
      </c>
      <c r="E13" t="s">
        <v>67</v>
      </c>
      <c r="F13" t="s">
        <v>68</v>
      </c>
    </row>
    <row r="14" spans="1:6" ht="25.5" x14ac:dyDescent="0.2">
      <c r="A14" s="110" t="s">
        <v>7</v>
      </c>
      <c r="B14" s="109" t="s">
        <v>69</v>
      </c>
      <c r="C14" s="110" t="s">
        <v>70</v>
      </c>
      <c r="D14" s="110" t="s">
        <v>71</v>
      </c>
      <c r="E14" s="110" t="s">
        <v>72</v>
      </c>
      <c r="F14" s="110" t="str">
        <f>IF('AU208'!K22-SUM('AU208'!L22)&gt;=-0.5,"OK","WARNING")</f>
        <v>OK</v>
      </c>
    </row>
    <row r="15" spans="1:6" ht="25.5" x14ac:dyDescent="0.2">
      <c r="A15" s="110" t="s">
        <v>7</v>
      </c>
      <c r="B15" s="109" t="s">
        <v>69</v>
      </c>
      <c r="C15" s="110" t="s">
        <v>70</v>
      </c>
      <c r="D15" s="110" t="s">
        <v>73</v>
      </c>
      <c r="E15" s="110" t="s">
        <v>74</v>
      </c>
      <c r="F15" s="110" t="str">
        <f>IF('AU208'!K23-SUM('AU208'!L23)&gt;=-0.5,"OK","WARNING")</f>
        <v>OK</v>
      </c>
    </row>
    <row r="16" spans="1:6" ht="25.5" x14ac:dyDescent="0.2">
      <c r="A16" s="110" t="s">
        <v>7</v>
      </c>
      <c r="B16" s="109" t="s">
        <v>69</v>
      </c>
      <c r="C16" s="110" t="s">
        <v>70</v>
      </c>
      <c r="D16" s="110" t="s">
        <v>75</v>
      </c>
      <c r="E16" s="110" t="s">
        <v>76</v>
      </c>
      <c r="F16" s="110" t="str">
        <f>IF('AU208'!K24-SUM('AU208'!L24)&gt;=-0.5,"OK","WARNING")</f>
        <v>OK</v>
      </c>
    </row>
    <row r="17" spans="1:6" ht="25.5" x14ac:dyDescent="0.2">
      <c r="A17" s="110" t="s">
        <v>7</v>
      </c>
      <c r="B17" s="109" t="s">
        <v>69</v>
      </c>
      <c r="C17" s="110" t="s">
        <v>70</v>
      </c>
      <c r="D17" s="110" t="s">
        <v>77</v>
      </c>
      <c r="E17" s="110" t="s">
        <v>78</v>
      </c>
      <c r="F17" s="110" t="str">
        <f>IF('AU208'!K25-SUM('AU208'!L25)&gt;=-0.5,"OK","WARNING")</f>
        <v>OK</v>
      </c>
    </row>
    <row r="18" spans="1:6" ht="25.5" x14ac:dyDescent="0.2">
      <c r="A18" s="110" t="s">
        <v>7</v>
      </c>
      <c r="B18" s="109" t="s">
        <v>79</v>
      </c>
      <c r="C18" s="110" t="s">
        <v>80</v>
      </c>
      <c r="D18" s="110" t="s">
        <v>81</v>
      </c>
      <c r="E18" s="110" t="s">
        <v>82</v>
      </c>
      <c r="F18" s="110" t="str">
        <f>IF('AU208'!K24-SUM('AU208'!K25)&gt;=-0.5,"OK","WARNING")</f>
        <v>OK</v>
      </c>
    </row>
    <row r="19" spans="1:6" ht="25.5" x14ac:dyDescent="0.2">
      <c r="A19" s="110" t="s">
        <v>7</v>
      </c>
      <c r="B19" s="109" t="s">
        <v>79</v>
      </c>
      <c r="C19" s="110" t="s">
        <v>80</v>
      </c>
      <c r="D19" s="110" t="s">
        <v>83</v>
      </c>
      <c r="E19" s="110" t="s">
        <v>84</v>
      </c>
      <c r="F19" s="110" t="str">
        <f>IF('AU208'!L24-SUM('AU208'!L25)&gt;=-0.5,"OK","WARNING")</f>
        <v>OK</v>
      </c>
    </row>
    <row r="20" spans="1:6" ht="25.5" x14ac:dyDescent="0.2">
      <c r="A20" s="110" t="s">
        <v>7</v>
      </c>
      <c r="B20" s="109" t="s">
        <v>85</v>
      </c>
      <c r="C20" s="110" t="s">
        <v>86</v>
      </c>
      <c r="D20" s="110" t="s">
        <v>87</v>
      </c>
      <c r="E20" s="110" t="s">
        <v>88</v>
      </c>
      <c r="F20" s="110" t="str">
        <f>IF('AU208'!L25-SUM('AU208'!L26)&gt;=-0.5,"OK","WARNING")</f>
        <v>OK</v>
      </c>
    </row>
    <row r="21" spans="1:6" ht="38.25" x14ac:dyDescent="0.2">
      <c r="A21" s="110" t="s">
        <v>7</v>
      </c>
      <c r="B21" s="109" t="s">
        <v>89</v>
      </c>
      <c r="C21" s="110" t="s">
        <v>90</v>
      </c>
      <c r="D21" s="110" t="s">
        <v>91</v>
      </c>
      <c r="E21" s="110" t="s">
        <v>92</v>
      </c>
      <c r="F21" s="110" t="str">
        <f>IF(IF('AU208'!K24&gt;0,'AU208'!K25&gt;0,IF(NOT('AU208'!K24&lt;&gt;0),NOT('AU208'!K25&lt;&gt;0),FALSE)),"OK","ERROR")</f>
        <v>OK</v>
      </c>
    </row>
    <row r="22" spans="1:6" ht="51" x14ac:dyDescent="0.2">
      <c r="A22" s="110" t="s">
        <v>7</v>
      </c>
      <c r="B22" s="109" t="s">
        <v>89</v>
      </c>
      <c r="C22" s="110" t="s">
        <v>90</v>
      </c>
      <c r="D22" s="110" t="s">
        <v>93</v>
      </c>
      <c r="E22" s="110" t="s">
        <v>94</v>
      </c>
      <c r="F22" s="110" t="str">
        <f>IF(IF('AU208'!L24&gt;0,OR('AU208'!L25&gt;0,'AU208'!L26&gt;0),IF(NOT('AU208'!L24&lt;&gt;0),AND(NOT('AU208'!L25&lt;&gt;0),NOT('AU208'!L26&lt;&gt;0)),FALSE)),"OK","ERROR")</f>
        <v>OK</v>
      </c>
    </row>
    <row r="23" spans="1:6" ht="25.5" x14ac:dyDescent="0.2">
      <c r="A23" s="110" t="s">
        <v>7</v>
      </c>
      <c r="B23" s="109" t="s">
        <v>95</v>
      </c>
      <c r="C23" s="110" t="s">
        <v>96</v>
      </c>
      <c r="D23" s="110" t="s">
        <v>97</v>
      </c>
      <c r="E23" s="110" t="s">
        <v>98</v>
      </c>
      <c r="F23" s="110" t="str">
        <f>IF('AU208'!M27-SUM('AU208'!M28,'AU208'!M29,'AU208'!M30)&gt;=-0.5,"OK","WARNING")</f>
        <v>OK</v>
      </c>
    </row>
    <row r="24" spans="1:6" ht="25.5" x14ac:dyDescent="0.2">
      <c r="A24" s="110" t="s">
        <v>7</v>
      </c>
      <c r="B24" s="109" t="s">
        <v>99</v>
      </c>
      <c r="C24" s="110" t="s">
        <v>100</v>
      </c>
      <c r="D24" s="110" t="s">
        <v>101</v>
      </c>
      <c r="E24" s="110" t="s">
        <v>102</v>
      </c>
      <c r="F24" s="110" t="str">
        <f>IF(ABS('AU208'!K24-('AU208'!K22+'AU208'!K23))&lt;=0.5,"OK","ERROR")</f>
        <v>OK</v>
      </c>
    </row>
    <row r="25" spans="1:6" ht="25.5" x14ac:dyDescent="0.2">
      <c r="A25" s="110" t="s">
        <v>7</v>
      </c>
      <c r="B25" s="109" t="s">
        <v>99</v>
      </c>
      <c r="C25" s="110" t="s">
        <v>100</v>
      </c>
      <c r="D25" s="110" t="s">
        <v>103</v>
      </c>
      <c r="E25" s="110" t="s">
        <v>104</v>
      </c>
      <c r="F25" s="110" t="str">
        <f>IF(ABS('AU208'!L24-('AU208'!L22+'AU208'!L23))&lt;=0.5,"OK","ERROR")</f>
        <v>OK</v>
      </c>
    </row>
    <row r="26" spans="1:6" ht="38.25" x14ac:dyDescent="0.2">
      <c r="A26" s="110" t="s">
        <v>7</v>
      </c>
      <c r="B26" s="109" t="s">
        <v>105</v>
      </c>
      <c r="C26" s="110" t="s">
        <v>106</v>
      </c>
      <c r="D26" s="110" t="s">
        <v>107</v>
      </c>
      <c r="E26" s="110" t="s">
        <v>108</v>
      </c>
      <c r="F26" s="110" t="str">
        <f>IF(IF('AU208'!K25&gt;0,'AU208'!M27&gt;0,TRUE),"OK","ERROR")</f>
        <v>OK</v>
      </c>
    </row>
    <row r="27" spans="1:6" ht="38.25" x14ac:dyDescent="0.2">
      <c r="A27" s="110" t="s">
        <v>7</v>
      </c>
      <c r="B27" s="109" t="s">
        <v>109</v>
      </c>
      <c r="C27" s="110" t="s">
        <v>110</v>
      </c>
      <c r="D27" s="110" t="s">
        <v>111</v>
      </c>
      <c r="E27" s="110" t="s">
        <v>112</v>
      </c>
      <c r="F27" s="110" t="str">
        <f>IF(IF('AU208'!K25&gt;0,'AU208'!M28+'AU208'!M29+'AU208'!M30&gt;0,TRUE),"OK","WARNING")</f>
        <v>OK</v>
      </c>
    </row>
  </sheetData>
  <sheetProtection sheet="1" objects="1" scenarios="1" formatColumns="0" autoFilter="0"/>
  <autoFilter ref="A13:F27"/>
  <conditionalFormatting sqref="B9 B5">
    <cfRule type="expression" dxfId="3" priority="1">
      <formula>AND(B5=0,NOT(ISBLANK(B5)))</formula>
    </cfRule>
    <cfRule type="expression" dxfId="2" priority="2">
      <formula>B5&gt;0</formula>
    </cfRule>
  </conditionalFormatting>
  <conditionalFormatting sqref="B10 B6">
    <cfRule type="expression" dxfId="1" priority="3">
      <formula>AND(B6=0,NOT(ISBLANK(B6)))</formula>
    </cfRule>
    <cfRule type="expression" dxfId="0" priority="4">
      <formula>B6&gt;0</formula>
    </cfRule>
  </conditionalFormatting>
  <hyperlinks>
    <hyperlink ref="B14" location="Validation_D001_AU208_K22_0" display="AUR_UES.D001"/>
    <hyperlink ref="B15" location="Validation_D001_AU208_K23_0" display="AUR_UES.D001"/>
    <hyperlink ref="B16" location="Validation_D001_AU208_K24_0" display="AUR_UES.D001"/>
    <hyperlink ref="B17" location="Validation_D001_AU208_K25_0" display="AUR_UES.D001"/>
    <hyperlink ref="B18" location="Validation_D002_AU208_K24_0" display="AUR_UES.D002"/>
    <hyperlink ref="B19" location="Validation_D002_AU208_L24_0" display="AUR_UES.D002"/>
    <hyperlink ref="B20" location="Validation_D003_AU208_L25_0" display="AUR_UES.D003"/>
    <hyperlink ref="B21" location="Validation_D04_AU208_K25_0" display="AUR_UES.D04"/>
    <hyperlink ref="B22" location="Validation_D04_AU208_L24_0" display="AUR_UES.D04"/>
    <hyperlink ref="B23" location="Validation_K001_AU208_M27_0" display="AUR_UES.K001"/>
    <hyperlink ref="B24" location="Validation_K002_AU208_K24_0" display="AUR_UES.K002"/>
    <hyperlink ref="B25" location="Validation_K002_AU208_L24_0" display="AUR_UES.K002"/>
    <hyperlink ref="B26" location="Validation_K003_AU208_M27_0" display="AUR_UES.K003"/>
    <hyperlink ref="B27" location="Validation_K004_AU208_K25_0" display="AUR_UES.K00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baseColWidth="10" defaultColWidth="9.140625" defaultRowHeight="12.75" x14ac:dyDescent="0.2"/>
  <cols>
    <col min="1" max="1" width="30.7109375" customWidth="1"/>
    <col min="2" max="2" width="50.7109375" customWidth="1"/>
    <col min="3" max="3" width="30.7109375" customWidth="1"/>
  </cols>
  <sheetData>
    <row r="1" spans="1:3" ht="18.75" x14ac:dyDescent="0.3">
      <c r="A1" s="113" t="s">
        <v>115</v>
      </c>
    </row>
    <row r="3" spans="1:3" ht="15" x14ac:dyDescent="0.25">
      <c r="A3" s="112" t="s">
        <v>116</v>
      </c>
      <c r="B3" s="112" t="s">
        <v>117</v>
      </c>
      <c r="C3" s="112" t="s">
        <v>118</v>
      </c>
    </row>
    <row r="4" spans="1:3" ht="15" x14ac:dyDescent="0.2">
      <c r="A4" t="s">
        <v>7</v>
      </c>
      <c r="B4" t="s">
        <v>119</v>
      </c>
      <c r="C4" s="114" t="s">
        <v>120</v>
      </c>
    </row>
    <row r="5" spans="1:3" ht="15" x14ac:dyDescent="0.2">
      <c r="A5" t="s">
        <v>7</v>
      </c>
      <c r="B5" t="s">
        <v>121</v>
      </c>
      <c r="C5" s="114" t="s">
        <v>122</v>
      </c>
    </row>
    <row r="6" spans="1:3" ht="15" x14ac:dyDescent="0.2">
      <c r="A6" t="s">
        <v>7</v>
      </c>
      <c r="B6" t="s">
        <v>123</v>
      </c>
      <c r="C6" s="114" t="s">
        <v>124</v>
      </c>
    </row>
    <row r="7" spans="1:3" ht="15" x14ac:dyDescent="0.2">
      <c r="A7" t="s">
        <v>7</v>
      </c>
      <c r="B7" t="s">
        <v>125</v>
      </c>
      <c r="C7" s="114" t="s">
        <v>126</v>
      </c>
    </row>
    <row r="8" spans="1:3" ht="15" x14ac:dyDescent="0.2">
      <c r="A8" t="s">
        <v>7</v>
      </c>
      <c r="B8" t="s">
        <v>127</v>
      </c>
      <c r="C8" s="114" t="s">
        <v>128</v>
      </c>
    </row>
    <row r="9" spans="1:3" ht="15" x14ac:dyDescent="0.2">
      <c r="A9" t="s">
        <v>7</v>
      </c>
      <c r="B9" t="s">
        <v>129</v>
      </c>
      <c r="C9" s="114" t="s">
        <v>130</v>
      </c>
    </row>
    <row r="10" spans="1:3" ht="15" x14ac:dyDescent="0.2">
      <c r="A10" t="s">
        <v>7</v>
      </c>
      <c r="B10" t="s">
        <v>131</v>
      </c>
      <c r="C10" s="114" t="s">
        <v>132</v>
      </c>
    </row>
    <row r="11" spans="1:3" ht="15" x14ac:dyDescent="0.2">
      <c r="A11" t="s">
        <v>7</v>
      </c>
      <c r="B11" t="s">
        <v>133</v>
      </c>
      <c r="C11" s="114" t="s">
        <v>134</v>
      </c>
    </row>
    <row r="12" spans="1:3" ht="15" x14ac:dyDescent="0.2">
      <c r="A12" t="s">
        <v>7</v>
      </c>
      <c r="B12" t="s">
        <v>135</v>
      </c>
      <c r="C12" s="114" t="s">
        <v>136</v>
      </c>
    </row>
    <row r="13" spans="1:3" ht="15" x14ac:dyDescent="0.2">
      <c r="A13" t="s">
        <v>7</v>
      </c>
      <c r="B13" t="s">
        <v>137</v>
      </c>
      <c r="C13" s="114" t="s">
        <v>138</v>
      </c>
    </row>
    <row r="14" spans="1:3" ht="15" x14ac:dyDescent="0.2">
      <c r="A14" t="s">
        <v>7</v>
      </c>
      <c r="B14" t="s">
        <v>139</v>
      </c>
      <c r="C14" s="114" t="s">
        <v>140</v>
      </c>
    </row>
    <row r="15" spans="1:3" ht="15" x14ac:dyDescent="0.2">
      <c r="A15" t="s">
        <v>7</v>
      </c>
      <c r="B15" t="s">
        <v>141</v>
      </c>
      <c r="C15" s="114" t="s">
        <v>142</v>
      </c>
    </row>
    <row r="16" spans="1:3" ht="15" x14ac:dyDescent="0.2">
      <c r="A16" t="s">
        <v>7</v>
      </c>
      <c r="B16" t="s">
        <v>143</v>
      </c>
      <c r="C16" s="114" t="s">
        <v>144</v>
      </c>
    </row>
  </sheetData>
  <sheetProtection sheet="1" objects="1" scenarios="1" formatColumns="0" autoFilter="0"/>
  <autoFilter ref="A3:C16"/>
  <hyperlinks>
    <hyperlink ref="C4" location="'AU208'!K24" display="K24"/>
    <hyperlink ref="C5" location="'AU208'!K25" display="K25"/>
    <hyperlink ref="C6" location="'AU208'!L24" display="L24"/>
    <hyperlink ref="C7" location="'AU208'!L25" display="L25"/>
    <hyperlink ref="C8" location="'AU208'!L26" display="L26"/>
    <hyperlink ref="C9" location="'AU208'!K22" display="K22"/>
    <hyperlink ref="C10" location="'AU208'!L22" display="L22"/>
    <hyperlink ref="C11" location="'AU208'!K23" display="K23"/>
    <hyperlink ref="C12" location="'AU208'!L23" display="L23"/>
    <hyperlink ref="C13" location="'AU208'!M27" display="M27"/>
    <hyperlink ref="C14" location="'AU208'!M28" display="M28"/>
    <hyperlink ref="C15" location="'AU208'!M29" display="M29"/>
    <hyperlink ref="C16" location="'AU208'!M30" display="M30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AUR_UES xlsx</K_x00fc_rzel>
    <Sprache xmlns="5f0592f7-ddc3-4725-828f-13a4b1adedb7">fr</Sprache>
    <Sortierung xmlns="5f0592f7-ddc3-4725-828f-13a4b1adedb7">3</Sortierung>
    <ZIP_x0020_Anzeige xmlns="a51d903e-b287-4697-a864-dff44a858ca1">false</ZIP_x0020_Anzeige>
    <Titel xmlns="5f0592f7-ddc3-4725-828f-13a4b1adedb7">Relevé des dépôts privilégiés et des dépôts garantis ainsi que des valeurs de couverture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2018-12-31T23:00:00+00:00</G_x00fc_ltigkeitsdatum>
    <G_x00fc_ltigkeitsdatumBis xmlns="5f0592f7-ddc3-4725-828f-13a4b1adedb7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C7A51E-0E98-45E3-A6F5-9D48454472CC}"/>
</file>

<file path=customXml/itemProps3.xml><?xml version="1.0" encoding="utf-8"?>
<ds:datastoreItem xmlns:ds="http://schemas.openxmlformats.org/officeDocument/2006/customXml" ds:itemID="{52C873DE-49C1-48C6-9BF0-2EE6EE7606A6}">
  <ds:schemaRefs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sharepoint/v4"/>
    <ds:schemaRef ds:uri="http://purl.org/dc/elements/1.1/"/>
    <ds:schemaRef ds:uri="ef2e210c-1bc5-4a6f-9b90-09f0dd7cbb3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14</vt:i4>
      </vt:variant>
    </vt:vector>
  </HeadingPairs>
  <TitlesOfParts>
    <vt:vector size="18" baseType="lpstr">
      <vt:lpstr>Start</vt:lpstr>
      <vt:lpstr>AU208</vt:lpstr>
      <vt:lpstr>Validation</vt:lpstr>
      <vt:lpstr>Mapping</vt:lpstr>
      <vt:lpstr>'AU208'!Druckbereich</vt:lpstr>
      <vt:lpstr>Start!Druckbereich</vt:lpstr>
      <vt:lpstr>'AU208'!Drucktitel</vt:lpstr>
      <vt:lpstr>'AU208'!GESPERRT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'AU208'!INTERNAL</vt:lpstr>
      <vt:lpstr>P_Subtitle</vt:lpstr>
      <vt:lpstr>P_Title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prudentiel</dc:title>
  <dc:subject>document d'enquête</dc:subject>
  <dc:creator>SNB BNS</dc:creator>
  <cp:keywords>statistique, document d'enquête</cp:keywords>
  <cp:lastModifiedBy>Herzog Monika</cp:lastModifiedBy>
  <cp:lastPrinted>2015-04-28T07:41:27Z</cp:lastPrinted>
  <dcterms:created xsi:type="dcterms:W3CDTF">2009-02-17T07:47:47Z</dcterms:created>
  <dcterms:modified xsi:type="dcterms:W3CDTF">2021-02-24T10:04:35Z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Relevé des dépôts privilégiés et des dépôts garantis ainsi que des valeurs de couverture</vt:lpwstr>
  </property>
  <property fmtid="{D5CDD505-2E9C-101B-9397-08002B2CF9AE}" pid="3" name="In Arbeit">
    <vt:lpwstr>in Arbeit</vt:lpwstr>
  </property>
  <property fmtid="{D5CDD505-2E9C-101B-9397-08002B2CF9AE}" pid="4" name="Version0">
    <vt:lpwstr/>
  </property>
  <property fmtid="{D5CDD505-2E9C-101B-9397-08002B2CF9AE}" pid="5" name="Beschreibung1">
    <vt:lpwstr>forms</vt:lpwstr>
  </property>
  <property fmtid="{D5CDD505-2E9C-101B-9397-08002B2CF9AE}" pid="6" name="PublikationBis">
    <vt:lpwstr/>
  </property>
  <property fmtid="{D5CDD505-2E9C-101B-9397-08002B2CF9AE}" pid="7" name="PublikationVon">
    <vt:lpwstr/>
  </property>
  <property fmtid="{D5CDD505-2E9C-101B-9397-08002B2CF9AE}" pid="8" name="GültigkeitsdatumBis">
    <vt:lpwstr/>
  </property>
  <property fmtid="{D5CDD505-2E9C-101B-9397-08002B2CF9AE}" pid="9" name="Kategorie">
    <vt:lpwstr>Vorlagen</vt:lpwstr>
  </property>
  <property fmtid="{D5CDD505-2E9C-101B-9397-08002B2CF9AE}" pid="10" name="Order">
    <vt:lpwstr>3840700.00000000</vt:lpwstr>
  </property>
  <property fmtid="{D5CDD505-2E9C-101B-9397-08002B2CF9AE}" pid="11" name="ContentTypeId">
    <vt:lpwstr>0x0101007D2F1A9EF0CD26458704E34F920B1F40</vt:lpwstr>
  </property>
  <property fmtid="{D5CDD505-2E9C-101B-9397-08002B2CF9AE}" pid="12" name="SPSDescription">
    <vt:lpwstr>Vorlage der Excel Lieferscheine in d/e/f</vt:lpwstr>
  </property>
  <property fmtid="{D5CDD505-2E9C-101B-9397-08002B2CF9AE}" pid="13" name="Owner">
    <vt:lpwstr/>
  </property>
</Properties>
</file>