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5" yWindow="165" windowWidth="9765" windowHeight="9630" tabRatio="701" activeTab="0"/>
  </bookViews>
  <sheets>
    <sheet name="Bon de livraison" sheetId="1" r:id="rId1"/>
    <sheet name="KR01.MELD" sheetId="2" r:id="rId2"/>
    <sheet name="KR02.MELD" sheetId="3" r:id="rId3"/>
    <sheet name="KR03.MELD" sheetId="4" r:id="rId4"/>
    <sheet name="KR04.MELD" sheetId="5" r:id="rId5"/>
  </sheets>
  <definedNames>
    <definedName name="Date" localSheetId="0">'Bon de livraison'!$H$4</definedName>
    <definedName name="Date">#REF!</definedName>
    <definedName name="_xlnm.Print_Area" localSheetId="0">'Bon de livraison'!$A$1:$H$41</definedName>
    <definedName name="_xlnm.Print_Area" localSheetId="1">'KR01.MELD'!$A$1:$W$62</definedName>
    <definedName name="_xlnm.Print_Area" localSheetId="2">'KR02.MELD'!$A$1:$X$62</definedName>
    <definedName name="_xlnm.Print_Area" localSheetId="3">'KR03.MELD'!$A$1:$X$62</definedName>
    <definedName name="_xlnm.Print_Area" localSheetId="4">'KR04.MELD'!$A$1:$M$62</definedName>
    <definedName name="_xlnm.Print_Titles" localSheetId="1">'KR01.MELD'!$A:$D,'KR01.MELD'!$1:$11</definedName>
    <definedName name="_xlnm.Print_Titles" localSheetId="2">'KR02.MELD'!$A:$D,'KR02.MELD'!$1:$11</definedName>
    <definedName name="_xlnm.Print_Titles" localSheetId="3">'KR03.MELD'!$A:$D,'KR03.MELD'!$1:$11</definedName>
    <definedName name="_xlnm.Print_Titles" localSheetId="4">'KR04.MELD'!$A:$B,'KR04.MELD'!$1:$11</definedName>
    <definedName name="P_Title">'Bon de livraison'!$B$6</definedName>
  </definedNames>
  <calcPr fullCalcOnLoad="1"/>
</workbook>
</file>

<file path=xl/sharedStrings.xml><?xml version="1.0" encoding="utf-8"?>
<sst xmlns="http://schemas.openxmlformats.org/spreadsheetml/2006/main" count="837" uniqueCount="228">
  <si>
    <t>XXXXXX</t>
  </si>
  <si>
    <t>Adresse</t>
  </si>
  <si>
    <t>$fid</t>
  </si>
  <si>
    <t>A</t>
  </si>
  <si>
    <t>B</t>
  </si>
  <si>
    <t>C</t>
  </si>
  <si>
    <t>01-03</t>
  </si>
  <si>
    <t>05-09</t>
  </si>
  <si>
    <t>10-33</t>
  </si>
  <si>
    <t>F</t>
  </si>
  <si>
    <t>41-43</t>
  </si>
  <si>
    <t>G</t>
  </si>
  <si>
    <t>45-47</t>
  </si>
  <si>
    <t>H</t>
  </si>
  <si>
    <t>I</t>
  </si>
  <si>
    <t>55,56</t>
  </si>
  <si>
    <t>J</t>
  </si>
  <si>
    <t>58-63</t>
  </si>
  <si>
    <t>K</t>
  </si>
  <si>
    <t>L</t>
  </si>
  <si>
    <t>68</t>
  </si>
  <si>
    <t>O</t>
  </si>
  <si>
    <t>84</t>
  </si>
  <si>
    <t>P</t>
  </si>
  <si>
    <t>85</t>
  </si>
  <si>
    <t>Q</t>
  </si>
  <si>
    <t>86-88</t>
  </si>
  <si>
    <t>R</t>
  </si>
  <si>
    <t>90-93</t>
  </si>
  <si>
    <t>S</t>
  </si>
  <si>
    <t>94-96</t>
  </si>
  <si>
    <t>U</t>
  </si>
  <si>
    <t>99</t>
  </si>
  <si>
    <t>49-53</t>
  </si>
  <si>
    <t>$eod</t>
  </si>
  <si>
    <t>64-66</t>
  </si>
  <si>
    <t>KREDQ</t>
  </si>
  <si>
    <t>KR01-KR04</t>
  </si>
  <si>
    <t>KR01</t>
  </si>
  <si>
    <t>KR02</t>
  </si>
  <si>
    <t>KR03</t>
  </si>
  <si>
    <t>KR04</t>
  </si>
  <si>
    <t>&lt;=100</t>
  </si>
  <si>
    <t>gleicher Wert,</t>
  </si>
  <si>
    <t>13, 14 gleicher Wert,</t>
  </si>
  <si>
    <t>29, 30 gleicher Wert,</t>
  </si>
  <si>
    <t xml:space="preserve"> </t>
  </si>
  <si>
    <t xml:space="preserve">36-39
</t>
  </si>
  <si>
    <t xml:space="preserve">E
</t>
  </si>
  <si>
    <t>Enquête</t>
  </si>
  <si>
    <t>Livraison spéciale</t>
  </si>
  <si>
    <t>-&gt;Passez d'un champ à l'autre à l'aide du tabulateur</t>
  </si>
  <si>
    <t>Enquête sur la qualité des crédits</t>
  </si>
  <si>
    <t>A remplir s.v.p.</t>
  </si>
  <si>
    <t>Raison sociale</t>
  </si>
  <si>
    <t>Service</t>
  </si>
  <si>
    <t>NPA Localité</t>
  </si>
  <si>
    <t>Collaborateur</t>
  </si>
  <si>
    <t>Validation</t>
  </si>
  <si>
    <t>Erreurs</t>
  </si>
  <si>
    <t>Avertissements</t>
  </si>
  <si>
    <t>Contrôle</t>
  </si>
  <si>
    <r>
      <t xml:space="preserve">ainsi que d'autres informations utiles sous </t>
    </r>
    <r>
      <rPr>
        <i/>
        <u val="single"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Statistiques &gt; Enquêtes.</t>
    </r>
  </si>
  <si>
    <r>
      <rPr>
        <b/>
        <sz val="10"/>
        <color indexed="8"/>
        <rFont val="Arial"/>
        <family val="2"/>
      </rPr>
      <t>Remarques:</t>
    </r>
    <r>
      <rPr>
        <sz val="10"/>
        <color theme="1"/>
        <rFont val="Arial"/>
        <family val="2"/>
      </rPr>
      <t xml:space="preserve"> Veuillez indiquer vos remarques concernant la livraison dans un document séparé</t>
    </r>
  </si>
  <si>
    <t>Banque nationale suisse</t>
  </si>
  <si>
    <t>Saisie des données</t>
  </si>
  <si>
    <t>Case postale</t>
  </si>
  <si>
    <t>CH-8022 Zurich</t>
  </si>
  <si>
    <t>Commande de formules d'enquête:</t>
  </si>
  <si>
    <t>Questions concernant les enquêtes:</t>
  </si>
  <si>
    <t>Concerne:</t>
  </si>
  <si>
    <t>Emprunteurs</t>
  </si>
  <si>
    <t>Secteurs économiques et branches selon la NOGA 2008</t>
  </si>
  <si>
    <t>Sec-</t>
  </si>
  <si>
    <t>tion</t>
  </si>
  <si>
    <t>Divi-</t>
  </si>
  <si>
    <t>sion</t>
  </si>
  <si>
    <t>Titre</t>
  </si>
  <si>
    <t>Crédits pour lesquels la probabilité de défaillance (PD) et</t>
  </si>
  <si>
    <t>la perte attendue (EL) sont disponibles</t>
  </si>
  <si>
    <t>de francs</t>
  </si>
  <si>
    <t>Volume des</t>
  </si>
  <si>
    <t>crédits en milliers</t>
  </si>
  <si>
    <t>de crédits</t>
  </si>
  <si>
    <t>Nombre</t>
  </si>
  <si>
    <t>PD moyenne</t>
  </si>
  <si>
    <t>en %</t>
  </si>
  <si>
    <t>EL moyenne</t>
  </si>
  <si>
    <t>Quartile PD en %</t>
  </si>
  <si>
    <r>
      <t>Q</t>
    </r>
    <r>
      <rPr>
        <vertAlign val="subscript"/>
        <sz val="10"/>
        <rFont val="Arial"/>
        <family val="2"/>
      </rPr>
      <t xml:space="preserve">25 </t>
    </r>
    <r>
      <rPr>
        <sz val="10"/>
        <rFont val="Arial"/>
        <family val="2"/>
      </rPr>
      <t>PD</t>
    </r>
  </si>
  <si>
    <r>
      <t>Q</t>
    </r>
    <r>
      <rPr>
        <vertAlign val="subscript"/>
        <sz val="10"/>
        <rFont val="Arial"/>
        <family val="2"/>
      </rPr>
      <t xml:space="preserve">50 </t>
    </r>
    <r>
      <rPr>
        <sz val="10"/>
        <rFont val="Arial"/>
        <family val="2"/>
      </rPr>
      <t>PD</t>
    </r>
  </si>
  <si>
    <r>
      <t>Q</t>
    </r>
    <r>
      <rPr>
        <vertAlign val="subscript"/>
        <sz val="10"/>
        <rFont val="Arial"/>
        <family val="2"/>
      </rPr>
      <t xml:space="preserve">75 </t>
    </r>
    <r>
      <rPr>
        <sz val="10"/>
        <rFont val="Arial"/>
        <family val="2"/>
      </rPr>
      <t>PD</t>
    </r>
  </si>
  <si>
    <r>
      <t>Q</t>
    </r>
    <r>
      <rPr>
        <vertAlign val="subscript"/>
        <sz val="10"/>
        <rFont val="Arial"/>
        <family val="2"/>
      </rPr>
      <t xml:space="preserve">100 </t>
    </r>
    <r>
      <rPr>
        <sz val="10"/>
        <rFont val="Arial"/>
        <family val="2"/>
      </rPr>
      <t>PD</t>
    </r>
  </si>
  <si>
    <t>Nombre de crédits par quartile PD</t>
  </si>
  <si>
    <r>
      <rPr>
        <b/>
        <sz val="10"/>
        <rFont val="Arial"/>
        <family val="2"/>
      </rPr>
      <t>PD</t>
    </r>
    <r>
      <rPr>
        <sz val="10"/>
        <rFont val="Arial"/>
        <family val="2"/>
      </rPr>
      <t xml:space="preserve"> moyenne (en %) par quartile PD</t>
    </r>
  </si>
  <si>
    <r>
      <rPr>
        <b/>
        <sz val="10"/>
        <rFont val="Arial"/>
        <family val="2"/>
      </rPr>
      <t>EL</t>
    </r>
    <r>
      <rPr>
        <sz val="10"/>
        <rFont val="Arial"/>
        <family val="2"/>
      </rPr>
      <t xml:space="preserve"> moyenne (en %) par quartile PD</t>
    </r>
  </si>
  <si>
    <t>col. 01</t>
  </si>
  <si>
    <t>col. 02</t>
  </si>
  <si>
    <t>col.03</t>
  </si>
  <si>
    <t>col. 04</t>
  </si>
  <si>
    <t>col. 05</t>
  </si>
  <si>
    <t>col. 06</t>
  </si>
  <si>
    <t>col. 07</t>
  </si>
  <si>
    <t>col. 08</t>
  </si>
  <si>
    <t>col. 09</t>
  </si>
  <si>
    <t>col. 10</t>
  </si>
  <si>
    <t>col. 11</t>
  </si>
  <si>
    <t>col. 12</t>
  </si>
  <si>
    <t>col. 13</t>
  </si>
  <si>
    <t>col. 14</t>
  </si>
  <si>
    <t>col. 15</t>
  </si>
  <si>
    <t>col. 16</t>
  </si>
  <si>
    <t>col. 17</t>
  </si>
  <si>
    <t>col.03&gt;=col.04</t>
  </si>
  <si>
    <t>col.12&gt;=col.15</t>
  </si>
  <si>
    <t>col.13&gt;=col.16</t>
  </si>
  <si>
    <t>col.14&gt;=col.17</t>
  </si>
  <si>
    <t>col.03&lt;=col.08</t>
  </si>
  <si>
    <t>col.12&lt;=col.05</t>
  </si>
  <si>
    <t>col.13&lt;=col.06</t>
  </si>
  <si>
    <t>col.14&lt;=col.07</t>
  </si>
  <si>
    <t>col.05&lt;=col.06</t>
  </si>
  <si>
    <t>col.06&lt;=col.07</t>
  </si>
  <si>
    <t>col.07&lt;=col.08</t>
  </si>
  <si>
    <t>col.12&lt;=col.13</t>
  </si>
  <si>
    <t>col.13&lt;=col.14</t>
  </si>
  <si>
    <t>col. 3-8 u.</t>
  </si>
  <si>
    <t>col. 12-17</t>
  </si>
  <si>
    <t>Wenn col. 02 =1 dann</t>
  </si>
  <si>
    <t>col. 03 ,05, 06, 07, 08, 12</t>
  </si>
  <si>
    <t>col. 04, 15, 16, 17</t>
  </si>
  <si>
    <t>col. 09, 10, 11 = 1</t>
  </si>
  <si>
    <t>E-mail</t>
  </si>
  <si>
    <t>Suisse</t>
  </si>
  <si>
    <t>Salariés, personnes sans activité lucrative, etc.</t>
  </si>
  <si>
    <t>Agriculture, sylviculture et pêche</t>
  </si>
  <si>
    <t>Industries extractives</t>
  </si>
  <si>
    <t>Industrie manufacturière</t>
  </si>
  <si>
    <t>Production et distribution d'électricité, de gaz, 
de vapeur et d'air conditionné</t>
  </si>
  <si>
    <t xml:space="preserve">35
</t>
  </si>
  <si>
    <t xml:space="preserve">D
</t>
  </si>
  <si>
    <t>Production et distribution d'eau; assainissement,
gestion des déchets et dépollution</t>
  </si>
  <si>
    <t>Construction</t>
  </si>
  <si>
    <t>Commerce; réparation d'automobiles et de motocycles</t>
  </si>
  <si>
    <t>Transports et entreposage</t>
  </si>
  <si>
    <t>Hébergement et restauration</t>
  </si>
  <si>
    <t>Information et communication</t>
  </si>
  <si>
    <t>Activités financières et d'assurance</t>
  </si>
  <si>
    <t>Activités immobilières</t>
  </si>
  <si>
    <t>Activités spécialisées, scientifiques et techniques</t>
  </si>
  <si>
    <t>M</t>
  </si>
  <si>
    <t>69-75</t>
  </si>
  <si>
    <t>Activités de services administratifs et de soutien</t>
  </si>
  <si>
    <t>N</t>
  </si>
  <si>
    <t>77-82</t>
  </si>
  <si>
    <t>Administration publique</t>
  </si>
  <si>
    <t>Enseignement</t>
  </si>
  <si>
    <t>Santé humaine et action sociale</t>
  </si>
  <si>
    <t>Arts, spectacles et activités récréatives</t>
  </si>
  <si>
    <t>Autres activités de services</t>
  </si>
  <si>
    <t>Activités extra-territoriales</t>
  </si>
  <si>
    <t>Crédits non attribuables</t>
  </si>
  <si>
    <t>Total Suisse</t>
  </si>
  <si>
    <t>Etranger</t>
  </si>
  <si>
    <t>Total étranger</t>
  </si>
  <si>
    <t>Total général</t>
  </si>
  <si>
    <t>Crédits pour lesquels seule la probabilité de défaillance (PD) est disponible,</t>
  </si>
  <si>
    <t>mais pas la perte attendue (EL)</t>
  </si>
  <si>
    <t>col. 12-14</t>
  </si>
  <si>
    <t>Crédits pour lesquels seule la perte attendue (EL) est disponible,</t>
  </si>
  <si>
    <t>mais pas la probabilité de défaillance (PD)</t>
  </si>
  <si>
    <t>Quartile EL en %</t>
  </si>
  <si>
    <r>
      <t>Q</t>
    </r>
    <r>
      <rPr>
        <vertAlign val="subscript"/>
        <sz val="10"/>
        <rFont val="Arial"/>
        <family val="2"/>
      </rPr>
      <t xml:space="preserve">25 </t>
    </r>
    <r>
      <rPr>
        <sz val="10"/>
        <rFont val="Arial"/>
        <family val="2"/>
      </rPr>
      <t>EL</t>
    </r>
  </si>
  <si>
    <r>
      <t>Q</t>
    </r>
    <r>
      <rPr>
        <vertAlign val="subscript"/>
        <sz val="10"/>
        <rFont val="Arial"/>
        <family val="2"/>
      </rPr>
      <t xml:space="preserve">50 </t>
    </r>
    <r>
      <rPr>
        <sz val="10"/>
        <rFont val="Arial"/>
        <family val="2"/>
      </rPr>
      <t>EL</t>
    </r>
  </si>
  <si>
    <r>
      <t>Q</t>
    </r>
    <r>
      <rPr>
        <vertAlign val="subscript"/>
        <sz val="10"/>
        <rFont val="Arial"/>
        <family val="2"/>
      </rPr>
      <t xml:space="preserve">75 </t>
    </r>
    <r>
      <rPr>
        <sz val="10"/>
        <rFont val="Arial"/>
        <family val="2"/>
      </rPr>
      <t>EL</t>
    </r>
  </si>
  <si>
    <r>
      <t>Q</t>
    </r>
    <r>
      <rPr>
        <vertAlign val="subscript"/>
        <sz val="10"/>
        <rFont val="Arial"/>
        <family val="2"/>
      </rPr>
      <t xml:space="preserve">100 </t>
    </r>
    <r>
      <rPr>
        <sz val="10"/>
        <rFont val="Arial"/>
        <family val="2"/>
      </rPr>
      <t>EL</t>
    </r>
  </si>
  <si>
    <t>Nombre de crédits par quartile EL</t>
  </si>
  <si>
    <t>col.04&lt;=col.24</t>
  </si>
  <si>
    <t>col.28&lt;=col.21</t>
  </si>
  <si>
    <t>col.29&lt;=col.22</t>
  </si>
  <si>
    <t>col.30&lt;=col.23</t>
  </si>
  <si>
    <t>col.23&lt;=col.24</t>
  </si>
  <si>
    <t>col.21&lt;=col.22</t>
  </si>
  <si>
    <t>col.22&lt;=col.23</t>
  </si>
  <si>
    <t>col.28&lt;=col.29</t>
  </si>
  <si>
    <t>col.29&lt;=col.30</t>
  </si>
  <si>
    <t>col. 4, 21-24</t>
  </si>
  <si>
    <t>col. 28-30</t>
  </si>
  <si>
    <t>col. 04 ,21, 22, 23, 24, 28</t>
  </si>
  <si>
    <t>col. 25, 26, 27 = 1</t>
  </si>
  <si>
    <t>col.04</t>
  </si>
  <si>
    <t>col. 21</t>
  </si>
  <si>
    <t>col. 22</t>
  </si>
  <si>
    <t>col. 23</t>
  </si>
  <si>
    <t>col. 24</t>
  </si>
  <si>
    <t>col. 25</t>
  </si>
  <si>
    <t>col. 26</t>
  </si>
  <si>
    <t>col. 27</t>
  </si>
  <si>
    <t>col. 28</t>
  </si>
  <si>
    <t>col. 29</t>
  </si>
  <si>
    <t>col. 30</t>
  </si>
  <si>
    <t>col.70</t>
  </si>
  <si>
    <t>Crédits pour lesquels ni la probabilité de défaillance (PD) ni la perte</t>
  </si>
  <si>
    <t>attendue (EL) ne sont disponibles; volume de tous les crédits</t>
  </si>
  <si>
    <r>
      <t xml:space="preserve">Crédits pour lesquels </t>
    </r>
    <r>
      <rPr>
        <b/>
        <sz val="10"/>
        <color indexed="8"/>
        <rFont val="Arial"/>
        <family val="2"/>
      </rPr>
      <t>ni la pro-</t>
    </r>
  </si>
  <si>
    <t>babilité de défaillance ni la perte</t>
  </si>
  <si>
    <r>
      <t>attendue</t>
    </r>
    <r>
      <rPr>
        <sz val="10"/>
        <rFont val="Arial"/>
        <family val="2"/>
      </rPr>
      <t xml:space="preserve"> ne sont disponibles</t>
    </r>
  </si>
  <si>
    <t>Volume des crédits en milliers de francs</t>
  </si>
  <si>
    <t>Nombre de crédits</t>
  </si>
  <si>
    <t>Tous les crédits</t>
  </si>
  <si>
    <t>Avertissements / Contrôles</t>
  </si>
  <si>
    <r>
      <rPr>
        <b/>
        <sz val="10"/>
        <rFont val="Arial"/>
        <family val="2"/>
      </rPr>
      <t>EL</t>
    </r>
    <r>
      <rPr>
        <sz val="10"/>
        <rFont val="Arial"/>
        <family val="2"/>
      </rPr>
      <t xml:space="preserve"> moyenne (en %) par quartile EL</t>
    </r>
  </si>
  <si>
    <r>
      <rPr>
        <b/>
        <sz val="10"/>
        <rFont val="Arial"/>
        <family val="2"/>
      </rPr>
      <t>après la date de référence</t>
    </r>
    <r>
      <rPr>
        <sz val="10"/>
        <rFont val="Arial"/>
        <family val="2"/>
      </rPr>
      <t>.</t>
    </r>
  </si>
  <si>
    <t>Total Suiss</t>
  </si>
  <si>
    <t>Contrôle:</t>
  </si>
  <si>
    <t>Valeur&gt;=0</t>
  </si>
  <si>
    <t>1.00.F1</t>
  </si>
  <si>
    <r>
      <t>N</t>
    </r>
    <r>
      <rPr>
        <vertAlign val="superscript"/>
        <sz val="10"/>
        <color indexed="8"/>
        <rFont val="Arial"/>
        <family val="2"/>
      </rPr>
      <t>o</t>
    </r>
    <r>
      <rPr>
        <sz val="10"/>
        <color theme="1"/>
        <rFont val="Arial"/>
        <family val="2"/>
      </rPr>
      <t xml:space="preserve"> de téléphone</t>
    </r>
  </si>
  <si>
    <r>
      <t>N</t>
    </r>
    <r>
      <rPr>
        <vertAlign val="superscript"/>
        <sz val="10"/>
        <color indexed="8"/>
        <rFont val="Arial"/>
        <family val="2"/>
      </rPr>
      <t>o</t>
    </r>
    <r>
      <rPr>
        <sz val="10"/>
        <color theme="1"/>
        <rFont val="Arial"/>
        <family val="2"/>
      </rPr>
      <t xml:space="preserve"> de téléfax</t>
    </r>
  </si>
  <si>
    <t>Release 1.3</t>
  </si>
  <si>
    <t>1.00.F2</t>
  </si>
  <si>
    <t>Tél: +41 58 631 00 00</t>
  </si>
  <si>
    <r>
      <rPr>
        <b/>
        <sz val="10"/>
        <color indexed="8"/>
        <rFont val="Arial"/>
        <family val="2"/>
      </rPr>
      <t xml:space="preserve">Commentaires: </t>
    </r>
    <r>
      <rPr>
        <sz val="10"/>
        <color indexed="8"/>
        <rFont val="Arial"/>
        <family val="2"/>
      </rPr>
      <t xml:space="preserve">Voir les commentaires concernant cette enquête sous </t>
    </r>
    <r>
      <rPr>
        <i/>
        <u val="single"/>
        <sz val="10"/>
        <color indexed="8"/>
        <rFont val="Arial"/>
        <family val="2"/>
      </rPr>
      <t>https://emi.snb.ch/fr/emi/KREDQ</t>
    </r>
  </si>
  <si>
    <t>Code BNS</t>
  </si>
  <si>
    <t>Formulaire</t>
  </si>
  <si>
    <t>Formulaire(s)</t>
  </si>
  <si>
    <t>Date de référence</t>
  </si>
  <si>
    <r>
      <rPr>
        <b/>
        <sz val="10"/>
        <rFont val="Arial"/>
        <family val="2"/>
      </rPr>
      <t>Délai de remise:</t>
    </r>
    <r>
      <rPr>
        <sz val="10"/>
        <rFont val="Arial"/>
        <family val="2"/>
      </rPr>
      <t xml:space="preserve"> Les formulaires à remplir chaque trimestre, doivent être retournés dans </t>
    </r>
    <r>
      <rPr>
        <b/>
        <sz val="10"/>
        <rFont val="Arial"/>
        <family val="2"/>
      </rPr>
      <t xml:space="preserve">60 jours </t>
    </r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</si>
</sst>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84" formatCode="General_)"/>
    <numFmt numFmtId="186" formatCode="00"/>
    <numFmt numFmtId="187" formatCode="0_)"/>
    <numFmt numFmtId="195" formatCode="0&quot; ERROR&quot;"/>
    <numFmt numFmtId="213" formatCode="000000"/>
    <numFmt numFmtId="216" formatCode="d/mm/yyyy"/>
    <numFmt numFmtId="226" formatCode="#,##0_);[Red]\-#,##0_);;@"/>
    <numFmt numFmtId="227" formatCode=";;;"/>
    <numFmt numFmtId="230" formatCode="0&quot; WARNUNG&quot;"/>
    <numFmt numFmtId="231" formatCode="#,##0.000_);[Red]\-#,##0.000_);;@"/>
    <numFmt numFmtId="232" formatCode="0&quot; WARNING&quot;"/>
    <numFmt numFmtId="233" formatCode="#,##0.000_);[Red]\-#,##0.000_)"/>
  </numFmts>
  <fonts count="86">
    <font>
      <sz val="10"/>
      <color theme="1"/>
      <name val="Arial"/>
      <family val="2"/>
    </font>
    <font>
      <b/>
      <sz val="10"/>
      <name val="Palatino"/>
      <family val="0"/>
    </font>
    <font>
      <i/>
      <sz val="10"/>
      <name val="Palatino"/>
      <family val="0"/>
    </font>
    <font>
      <b/>
      <i/>
      <sz val="10"/>
      <name val="Palatino"/>
      <family val="0"/>
    </font>
    <font>
      <b/>
      <sz val="10"/>
      <name val="Helv"/>
      <family val="0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Palatino"/>
      <family val="1"/>
    </font>
    <font>
      <sz val="10"/>
      <color indexed="12"/>
      <name val="Arial"/>
      <family val="2"/>
    </font>
    <font>
      <sz val="10"/>
      <name val="Palatino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sz val="14"/>
      <name val="Arial"/>
      <family val="2"/>
    </font>
    <font>
      <sz val="8"/>
      <name val="Tahoma"/>
      <family val="2"/>
    </font>
    <font>
      <vertAlign val="subscript"/>
      <sz val="10"/>
      <name val="Arial"/>
      <family val="2"/>
    </font>
    <font>
      <vertAlign val="superscript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9"/>
      <color indexed="1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u val="single"/>
      <sz val="8"/>
      <color theme="1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color rgb="FFFFFFFF"/>
      <name val="Arial"/>
      <family val="2"/>
    </font>
    <font>
      <b/>
      <sz val="12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0EFD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EFB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A5A5A5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226" fontId="0" fillId="0" borderId="2" applyFill="0">
      <alignment/>
      <protection locked="0"/>
    </xf>
    <xf numFmtId="231" fontId="0" fillId="0" borderId="2" applyFill="0">
      <alignment/>
      <protection locked="0"/>
    </xf>
    <xf numFmtId="0" fontId="0" fillId="27" borderId="3" applyNumberFormat="0">
      <alignment vertical="center"/>
      <protection/>
    </xf>
    <xf numFmtId="233" fontId="0" fillId="0" borderId="2">
      <alignment/>
      <protection locked="0"/>
    </xf>
    <xf numFmtId="226" fontId="0" fillId="0" borderId="4">
      <alignment/>
      <protection/>
    </xf>
    <xf numFmtId="0" fontId="55" fillId="26" borderId="5" applyNumberFormat="0" applyAlignment="0" applyProtection="0"/>
    <xf numFmtId="0" fontId="56" fillId="0" borderId="0" applyNumberFormat="0" applyFill="0" applyBorder="0" applyAlignment="0" applyProtection="0"/>
    <xf numFmtId="0" fontId="0" fillId="0" borderId="6" applyNumberFormat="0">
      <alignment horizontal="center" vertical="center"/>
      <protection/>
    </xf>
    <xf numFmtId="41" fontId="52" fillId="0" borderId="0" applyFont="0" applyFill="0" applyBorder="0" applyAlignment="0" applyProtection="0"/>
    <xf numFmtId="0" fontId="57" fillId="28" borderId="5" applyNumberFormat="0" applyAlignment="0" applyProtection="0"/>
    <xf numFmtId="187" fontId="0" fillId="0" borderId="3" applyNumberFormat="0" applyFont="0" applyAlignment="0">
      <protection/>
    </xf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43" fontId="52" fillId="0" borderId="0" applyFont="0" applyFill="0" applyBorder="0" applyAlignment="0" applyProtection="0"/>
    <xf numFmtId="186" fontId="0" fillId="30" borderId="3">
      <alignment horizontal="center" vertical="center"/>
      <protection/>
    </xf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13" fillId="32" borderId="8" applyNumberFormat="0" applyFont="0" applyAlignment="0" applyProtection="0"/>
    <xf numFmtId="9" fontId="52" fillId="0" borderId="0" applyFont="0" applyFill="0" applyBorder="0" applyAlignment="0" applyProtection="0"/>
    <xf numFmtId="0" fontId="63" fillId="33" borderId="0" applyNumberFormat="0" applyBorder="0" applyAlignment="0" applyProtection="0"/>
    <xf numFmtId="184" fontId="4" fillId="0" borderId="0" applyFill="0" applyBorder="0">
      <alignment horizontal="left"/>
      <protection/>
    </xf>
    <xf numFmtId="0" fontId="5" fillId="0" borderId="9" applyFont="0" applyFill="0" applyAlignment="0" applyProtection="0"/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4" borderId="13">
      <alignment horizontal="center" vertical="center"/>
      <protection/>
    </xf>
    <xf numFmtId="0" fontId="70" fillId="0" borderId="14" applyNumberFormat="0" applyFill="0" applyAlignment="0" applyProtection="0"/>
    <xf numFmtId="175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5" borderId="15" applyNumberFormat="0" applyAlignment="0" applyProtection="0"/>
  </cellStyleXfs>
  <cellXfs count="204">
    <xf numFmtId="0" fontId="0" fillId="0" borderId="0" xfId="0" applyAlignment="1">
      <alignment/>
    </xf>
    <xf numFmtId="0" fontId="73" fillId="0" borderId="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184" fontId="8" fillId="0" borderId="0" xfId="61" applyFont="1" applyBorder="1">
      <alignment horizontal="left"/>
      <protection/>
    </xf>
    <xf numFmtId="184" fontId="7" fillId="0" borderId="0" xfId="61" applyFont="1" applyBorder="1">
      <alignment horizontal="left"/>
      <protection/>
    </xf>
    <xf numFmtId="0" fontId="5" fillId="0" borderId="20" xfId="0" applyFont="1" applyBorder="1" applyAlignment="1">
      <alignment/>
    </xf>
    <xf numFmtId="0" fontId="5" fillId="0" borderId="3" xfId="0" applyFont="1" applyBorder="1" applyAlignment="1">
      <alignment/>
    </xf>
    <xf numFmtId="184" fontId="8" fillId="0" borderId="19" xfId="61" applyFont="1" applyBorder="1">
      <alignment horizontal="left"/>
      <protection/>
    </xf>
    <xf numFmtId="0" fontId="6" fillId="0" borderId="0" xfId="0" applyFont="1" applyAlignment="1">
      <alignment horizontal="right"/>
    </xf>
    <xf numFmtId="0" fontId="5" fillId="0" borderId="21" xfId="0" applyFont="1" applyBorder="1" applyAlignment="1">
      <alignment/>
    </xf>
    <xf numFmtId="2" fontId="6" fillId="0" borderId="0" xfId="0" applyNumberFormat="1" applyFont="1" applyAlignment="1">
      <alignment horizontal="left"/>
    </xf>
    <xf numFmtId="184" fontId="5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8" xfId="0" applyFont="1" applyBorder="1" applyAlignment="1">
      <alignment horizontal="center" wrapText="1"/>
    </xf>
    <xf numFmtId="14" fontId="5" fillId="0" borderId="18" xfId="0" applyNumberFormat="1" applyFont="1" applyBorder="1" applyAlignment="1">
      <alignment horizontal="left"/>
    </xf>
    <xf numFmtId="2" fontId="5" fillId="0" borderId="18" xfId="0" applyNumberFormat="1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left"/>
    </xf>
    <xf numFmtId="216" fontId="9" fillId="0" borderId="23" xfId="0" applyNumberFormat="1" applyFont="1" applyBorder="1" applyAlignment="1" applyProtection="1" quotePrefix="1">
      <alignment horizontal="center" vertical="center"/>
      <protection/>
    </xf>
    <xf numFmtId="0" fontId="5" fillId="0" borderId="18" xfId="0" applyFont="1" applyBorder="1" applyAlignment="1">
      <alignment horizontal="left" vertical="top" wrapText="1"/>
    </xf>
    <xf numFmtId="184" fontId="5" fillId="0" borderId="0" xfId="61" applyFont="1" applyBorder="1">
      <alignment horizontal="left"/>
      <protection/>
    </xf>
    <xf numFmtId="0" fontId="12" fillId="0" borderId="0" xfId="0" applyFont="1" applyAlignment="1">
      <alignment/>
    </xf>
    <xf numFmtId="184" fontId="5" fillId="0" borderId="0" xfId="61" applyFont="1" applyBorder="1" applyAlignment="1">
      <alignment horizontal="right"/>
      <protection/>
    </xf>
    <xf numFmtId="0" fontId="5" fillId="0" borderId="24" xfId="0" applyFont="1" applyBorder="1" applyAlignment="1">
      <alignment/>
    </xf>
    <xf numFmtId="0" fontId="8" fillId="0" borderId="9" xfId="62" applyFont="1" applyBorder="1" applyAlignment="1">
      <alignment/>
    </xf>
    <xf numFmtId="0" fontId="5" fillId="0" borderId="19" xfId="0" applyFont="1" applyFill="1" applyBorder="1" applyAlignment="1">
      <alignment/>
    </xf>
    <xf numFmtId="184" fontId="10" fillId="0" borderId="19" xfId="61" applyFont="1" applyBorder="1">
      <alignment horizontal="left"/>
      <protection/>
    </xf>
    <xf numFmtId="0" fontId="0" fillId="0" borderId="0" xfId="0" applyAlignment="1">
      <alignment/>
    </xf>
    <xf numFmtId="0" fontId="5" fillId="0" borderId="23" xfId="0" applyFont="1" applyBorder="1" applyAlignment="1">
      <alignment/>
    </xf>
    <xf numFmtId="0" fontId="74" fillId="0" borderId="18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 quotePrefix="1">
      <alignment vertical="top"/>
    </xf>
    <xf numFmtId="0" fontId="5" fillId="0" borderId="9" xfId="62" applyFont="1" applyBorder="1" applyAlignment="1">
      <alignment/>
    </xf>
    <xf numFmtId="0" fontId="75" fillId="0" borderId="0" xfId="0" applyFont="1" applyAlignment="1">
      <alignment/>
    </xf>
    <xf numFmtId="0" fontId="0" fillId="0" borderId="0" xfId="0" applyFont="1" applyAlignment="1">
      <alignment/>
    </xf>
    <xf numFmtId="0" fontId="76" fillId="0" borderId="0" xfId="0" applyFont="1" applyAlignment="1">
      <alignment horizontal="center" vertical="center"/>
    </xf>
    <xf numFmtId="0" fontId="68" fillId="0" borderId="0" xfId="68" applyAlignment="1">
      <alignment/>
    </xf>
    <xf numFmtId="0" fontId="76" fillId="0" borderId="0" xfId="0" applyFont="1" applyFill="1" applyAlignment="1">
      <alignment vertical="center" textRotation="90"/>
    </xf>
    <xf numFmtId="0" fontId="75" fillId="0" borderId="0" xfId="0" applyFont="1" applyFill="1" applyAlignment="1">
      <alignment/>
    </xf>
    <xf numFmtId="0" fontId="7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75" fillId="34" borderId="0" xfId="0" applyFont="1" applyFill="1" applyAlignment="1">
      <alignment horizontal="center"/>
    </xf>
    <xf numFmtId="0" fontId="75" fillId="0" borderId="0" xfId="0" applyFont="1" applyAlignment="1">
      <alignment vertical="center"/>
    </xf>
    <xf numFmtId="213" fontId="76" fillId="7" borderId="25" xfId="0" applyNumberFormat="1" applyFont="1" applyFill="1" applyBorder="1" applyAlignment="1" applyProtection="1">
      <alignment horizontal="center" vertical="center"/>
      <protection locked="0"/>
    </xf>
    <xf numFmtId="0" fontId="76" fillId="7" borderId="25" xfId="0" applyFont="1" applyFill="1" applyBorder="1" applyAlignment="1" applyProtection="1">
      <alignment horizontal="center" vertical="center"/>
      <protection locked="0"/>
    </xf>
    <xf numFmtId="0" fontId="77" fillId="0" borderId="0" xfId="0" applyFont="1" applyAlignment="1">
      <alignment/>
    </xf>
    <xf numFmtId="0" fontId="75" fillId="34" borderId="26" xfId="0" applyFont="1" applyFill="1" applyBorder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69" fillId="34" borderId="27" xfId="0" applyFont="1" applyFill="1" applyBorder="1" applyAlignment="1">
      <alignment vertical="center"/>
    </xf>
    <xf numFmtId="0" fontId="0" fillId="34" borderId="27" xfId="0" applyFont="1" applyFill="1" applyBorder="1" applyAlignment="1">
      <alignment vertical="center"/>
    </xf>
    <xf numFmtId="0" fontId="78" fillId="34" borderId="27" xfId="0" applyFont="1" applyFill="1" applyBorder="1" applyAlignment="1">
      <alignment horizontal="center" vertical="center"/>
    </xf>
    <xf numFmtId="0" fontId="69" fillId="34" borderId="27" xfId="0" applyFont="1" applyFill="1" applyBorder="1" applyAlignment="1">
      <alignment horizontal="right" vertical="center"/>
    </xf>
    <xf numFmtId="0" fontId="79" fillId="0" borderId="19" xfId="56" applyFont="1" applyBorder="1" applyAlignment="1" applyProtection="1">
      <alignment horizontal="left" readingOrder="1"/>
      <protection/>
    </xf>
    <xf numFmtId="0" fontId="80" fillId="0" borderId="19" xfId="0" applyFont="1" applyBorder="1" applyAlignment="1">
      <alignment/>
    </xf>
    <xf numFmtId="0" fontId="81" fillId="0" borderId="0" xfId="0" applyFont="1" applyAlignment="1">
      <alignment horizontal="left" readingOrder="1"/>
    </xf>
    <xf numFmtId="0" fontId="80" fillId="0" borderId="0" xfId="0" applyFont="1" applyAlignment="1">
      <alignment/>
    </xf>
    <xf numFmtId="0" fontId="81" fillId="0" borderId="0" xfId="0" applyFont="1" applyAlignment="1">
      <alignment horizontal="right" readingOrder="1"/>
    </xf>
    <xf numFmtId="0" fontId="75" fillId="0" borderId="0" xfId="0" applyFont="1" applyAlignment="1">
      <alignment/>
    </xf>
    <xf numFmtId="0" fontId="80" fillId="0" borderId="0" xfId="0" applyFont="1" applyAlignment="1">
      <alignment horizontal="right"/>
    </xf>
    <xf numFmtId="227" fontId="82" fillId="34" borderId="0" xfId="0" applyNumberFormat="1" applyFont="1" applyFill="1" applyAlignment="1" applyProtection="1">
      <alignment horizontal="right"/>
      <protection/>
    </xf>
    <xf numFmtId="0" fontId="0" fillId="34" borderId="0" xfId="0" applyFont="1" applyFill="1" applyAlignment="1">
      <alignment horizontal="left" vertical="center"/>
    </xf>
    <xf numFmtId="14" fontId="76" fillId="7" borderId="28" xfId="0" applyNumberFormat="1" applyFont="1" applyFill="1" applyBorder="1" applyAlignment="1" applyProtection="1">
      <alignment horizontal="center" vertical="center"/>
      <protection locked="0"/>
    </xf>
    <xf numFmtId="226" fontId="0" fillId="0" borderId="4" xfId="44">
      <alignment/>
      <protection/>
    </xf>
    <xf numFmtId="0" fontId="0" fillId="0" borderId="6" xfId="47">
      <alignment horizontal="center" vertical="center"/>
      <protection/>
    </xf>
    <xf numFmtId="184" fontId="18" fillId="0" borderId="0" xfId="61" applyFont="1" applyBorder="1">
      <alignment horizontal="left"/>
      <protection/>
    </xf>
    <xf numFmtId="0" fontId="5" fillId="0" borderId="3" xfId="0" applyFont="1" applyBorder="1" applyAlignment="1">
      <alignment/>
    </xf>
    <xf numFmtId="0" fontId="5" fillId="0" borderId="29" xfId="0" applyFont="1" applyBorder="1" applyAlignment="1">
      <alignment/>
    </xf>
    <xf numFmtId="0" fontId="9" fillId="0" borderId="21" xfId="0" applyFont="1" applyBorder="1" applyAlignment="1">
      <alignment/>
    </xf>
    <xf numFmtId="184" fontId="5" fillId="0" borderId="16" xfId="61" applyFont="1" applyBorder="1">
      <alignment horizontal="left"/>
      <protection/>
    </xf>
    <xf numFmtId="0" fontId="5" fillId="0" borderId="9" xfId="62" applyFont="1" applyBorder="1" applyAlignment="1">
      <alignment horizontal="left"/>
    </xf>
    <xf numFmtId="0" fontId="0" fillId="0" borderId="20" xfId="0" applyBorder="1" applyAlignment="1">
      <alignment/>
    </xf>
    <xf numFmtId="0" fontId="5" fillId="0" borderId="3" xfId="0" applyFont="1" applyBorder="1" applyAlignment="1">
      <alignment horizontal="left" vertical="top" wrapText="1"/>
    </xf>
    <xf numFmtId="0" fontId="0" fillId="0" borderId="6" xfId="47" applyBorder="1">
      <alignment horizontal="center" vertical="center"/>
      <protection/>
    </xf>
    <xf numFmtId="16" fontId="5" fillId="0" borderId="0" xfId="0" applyNumberFormat="1" applyFont="1" applyBorder="1" applyAlignment="1" quotePrefix="1">
      <alignment/>
    </xf>
    <xf numFmtId="0" fontId="5" fillId="0" borderId="0" xfId="0" applyFont="1" applyBorder="1" applyAlignment="1" quotePrefix="1">
      <alignment/>
    </xf>
    <xf numFmtId="0" fontId="5" fillId="0" borderId="30" xfId="0" applyFont="1" applyBorder="1" applyAlignment="1">
      <alignment/>
    </xf>
    <xf numFmtId="186" fontId="0" fillId="30" borderId="3" xfId="55" applyAlignment="1">
      <alignment horizontal="center"/>
      <protection/>
    </xf>
    <xf numFmtId="0" fontId="5" fillId="0" borderId="31" xfId="62" applyFont="1" applyBorder="1" applyAlignment="1">
      <alignment horizontal="left"/>
    </xf>
    <xf numFmtId="186" fontId="0" fillId="30" borderId="6" xfId="55" applyBorder="1" applyAlignment="1">
      <alignment horizontal="center"/>
      <protection/>
    </xf>
    <xf numFmtId="0" fontId="9" fillId="0" borderId="0" xfId="0" applyFont="1" applyBorder="1" applyAlignment="1">
      <alignment/>
    </xf>
    <xf numFmtId="186" fontId="0" fillId="30" borderId="3" xfId="55" applyBorder="1" applyAlignment="1">
      <alignment horizontal="center"/>
      <protection/>
    </xf>
    <xf numFmtId="0" fontId="0" fillId="0" borderId="3" xfId="50" applyNumberFormat="1" applyAlignment="1">
      <alignment horizontal="center" vertical="center"/>
      <protection/>
    </xf>
    <xf numFmtId="0" fontId="0" fillId="0" borderId="0" xfId="0" applyBorder="1" applyAlignment="1">
      <alignment/>
    </xf>
    <xf numFmtId="0" fontId="5" fillId="0" borderId="9" xfId="62" applyFont="1" applyAlignment="1">
      <alignment/>
    </xf>
    <xf numFmtId="0" fontId="5" fillId="0" borderId="19" xfId="0" applyFont="1" applyBorder="1" applyAlignment="1">
      <alignment vertical="top"/>
    </xf>
    <xf numFmtId="0" fontId="5" fillId="0" borderId="0" xfId="0" applyFont="1" applyFill="1" applyAlignment="1">
      <alignment/>
    </xf>
    <xf numFmtId="0" fontId="5" fillId="0" borderId="3" xfId="0" applyFont="1" applyBorder="1" applyAlignment="1">
      <alignment horizontal="center" wrapText="1"/>
    </xf>
    <xf numFmtId="0" fontId="83" fillId="0" borderId="23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top" wrapText="1"/>
    </xf>
    <xf numFmtId="0" fontId="8" fillId="0" borderId="20" xfId="0" applyFont="1" applyBorder="1" applyAlignment="1">
      <alignment/>
    </xf>
    <xf numFmtId="0" fontId="5" fillId="0" borderId="3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5" fillId="0" borderId="6" xfId="0" applyFont="1" applyBorder="1" applyAlignment="1">
      <alignment/>
    </xf>
    <xf numFmtId="226" fontId="0" fillId="0" borderId="2" xfId="40" applyNumberFormat="1">
      <alignment/>
      <protection locked="0"/>
    </xf>
    <xf numFmtId="0" fontId="5" fillId="0" borderId="9" xfId="62" applyFont="1" applyBorder="1" applyAlignment="1">
      <alignment horizontal="left" wrapText="1"/>
    </xf>
    <xf numFmtId="0" fontId="69" fillId="34" borderId="13" xfId="69">
      <alignment horizontal="center" vertical="center"/>
      <protection/>
    </xf>
    <xf numFmtId="0" fontId="69" fillId="34" borderId="33" xfId="69" applyBorder="1">
      <alignment horizontal="center" vertical="center"/>
      <protection/>
    </xf>
    <xf numFmtId="0" fontId="69" fillId="34" borderId="34" xfId="69" applyBorder="1">
      <alignment horizontal="center" vertical="center"/>
      <protection/>
    </xf>
    <xf numFmtId="0" fontId="69" fillId="34" borderId="35" xfId="69" applyBorder="1">
      <alignment horizontal="center" vertical="center"/>
      <protection/>
    </xf>
    <xf numFmtId="0" fontId="69" fillId="34" borderId="36" xfId="69" applyBorder="1">
      <alignment horizontal="center" vertical="center"/>
      <protection/>
    </xf>
    <xf numFmtId="0" fontId="0" fillId="0" borderId="16" xfId="0" applyBorder="1" applyAlignment="1">
      <alignment/>
    </xf>
    <xf numFmtId="0" fontId="69" fillId="34" borderId="13" xfId="69" applyBorder="1">
      <alignment horizontal="center" vertical="center"/>
      <protection/>
    </xf>
    <xf numFmtId="0" fontId="0" fillId="0" borderId="30" xfId="0" applyBorder="1" applyAlignment="1">
      <alignment/>
    </xf>
    <xf numFmtId="0" fontId="79" fillId="0" borderId="0" xfId="56" applyFont="1" applyAlignment="1" applyProtection="1">
      <alignment horizontal="right"/>
      <protection/>
    </xf>
    <xf numFmtId="0" fontId="69" fillId="34" borderId="37" xfId="69" applyBorder="1">
      <alignment horizontal="center" vertical="center"/>
      <protection/>
    </xf>
    <xf numFmtId="230" fontId="10" fillId="0" borderId="0" xfId="0" applyNumberFormat="1" applyFont="1" applyBorder="1" applyAlignment="1">
      <alignment horizontal="left"/>
    </xf>
    <xf numFmtId="227" fontId="82" fillId="34" borderId="0" xfId="0" applyNumberFormat="1" applyFont="1" applyFill="1" applyAlignment="1" applyProtection="1">
      <alignment horizontal="right"/>
      <protection locked="0"/>
    </xf>
    <xf numFmtId="0" fontId="5" fillId="0" borderId="22" xfId="0" applyFont="1" applyBorder="1" applyAlignment="1">
      <alignment/>
    </xf>
    <xf numFmtId="0" fontId="0" fillId="0" borderId="17" xfId="0" applyBorder="1" applyAlignment="1">
      <alignment/>
    </xf>
    <xf numFmtId="0" fontId="5" fillId="0" borderId="38" xfId="0" applyFont="1" applyBorder="1" applyAlignment="1">
      <alignment/>
    </xf>
    <xf numFmtId="0" fontId="0" fillId="0" borderId="39" xfId="0" applyBorder="1" applyAlignment="1">
      <alignment/>
    </xf>
    <xf numFmtId="0" fontId="5" fillId="0" borderId="40" xfId="0" applyFont="1" applyBorder="1" applyAlignment="1">
      <alignment/>
    </xf>
    <xf numFmtId="0" fontId="69" fillId="34" borderId="41" xfId="69" applyBorder="1">
      <alignment horizontal="center" vertical="center"/>
      <protection/>
    </xf>
    <xf numFmtId="0" fontId="69" fillId="34" borderId="42" xfId="69" applyBorder="1">
      <alignment horizontal="center" vertical="center"/>
      <protection/>
    </xf>
    <xf numFmtId="0" fontId="69" fillId="34" borderId="43" xfId="69" applyBorder="1">
      <alignment horizontal="center" vertical="center"/>
      <protection/>
    </xf>
    <xf numFmtId="0" fontId="5" fillId="0" borderId="31" xfId="0" applyFont="1" applyBorder="1" applyAlignment="1">
      <alignment/>
    </xf>
    <xf numFmtId="0" fontId="0" fillId="0" borderId="44" xfId="0" applyBorder="1" applyAlignment="1">
      <alignment/>
    </xf>
    <xf numFmtId="0" fontId="69" fillId="34" borderId="45" xfId="69" applyBorder="1">
      <alignment horizontal="center" vertical="center"/>
      <protection/>
    </xf>
    <xf numFmtId="0" fontId="0" fillId="0" borderId="9" xfId="0" applyBorder="1" applyAlignment="1">
      <alignment/>
    </xf>
    <xf numFmtId="0" fontId="69" fillId="34" borderId="46" xfId="69" applyBorder="1">
      <alignment horizontal="center" vertical="center"/>
      <protection/>
    </xf>
    <xf numFmtId="0" fontId="5" fillId="0" borderId="42" xfId="0" applyFon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/>
    </xf>
    <xf numFmtId="216" fontId="9" fillId="0" borderId="0" xfId="0" applyNumberFormat="1" applyFont="1" applyBorder="1" applyAlignment="1" applyProtection="1" quotePrefix="1">
      <alignment horizontal="center" vertical="center"/>
      <protection/>
    </xf>
    <xf numFmtId="0" fontId="5" fillId="0" borderId="9" xfId="62" applyFont="1" applyBorder="1" applyAlignment="1">
      <alignment wrapText="1"/>
    </xf>
    <xf numFmtId="0" fontId="5" fillId="0" borderId="0" xfId="0" applyFont="1" applyBorder="1" applyAlignment="1" quotePrefix="1">
      <alignment wrapText="1"/>
    </xf>
    <xf numFmtId="0" fontId="5" fillId="0" borderId="19" xfId="0" applyFont="1" applyBorder="1" applyAlignment="1" quotePrefix="1">
      <alignment vertical="top"/>
    </xf>
    <xf numFmtId="0" fontId="8" fillId="0" borderId="47" xfId="62" applyFont="1" applyBorder="1" applyAlignment="1">
      <alignment/>
    </xf>
    <xf numFmtId="186" fontId="0" fillId="30" borderId="20" xfId="55" applyBorder="1">
      <alignment horizontal="center" vertical="center"/>
      <protection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vertical="top"/>
    </xf>
    <xf numFmtId="0" fontId="9" fillId="0" borderId="31" xfId="0" applyFont="1" applyBorder="1" applyAlignment="1">
      <alignment/>
    </xf>
    <xf numFmtId="0" fontId="0" fillId="0" borderId="19" xfId="0" applyBorder="1" applyAlignment="1">
      <alignment/>
    </xf>
    <xf numFmtId="0" fontId="5" fillId="0" borderId="19" xfId="0" applyFont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8" fillId="0" borderId="19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16" fontId="5" fillId="0" borderId="0" xfId="0" applyNumberFormat="1" applyFont="1" applyBorder="1" applyAlignment="1" quotePrefix="1">
      <alignment horizontal="left"/>
    </xf>
    <xf numFmtId="0" fontId="5" fillId="0" borderId="9" xfId="0" applyFont="1" applyBorder="1" applyAlignment="1">
      <alignment horizontal="left"/>
    </xf>
    <xf numFmtId="184" fontId="5" fillId="0" borderId="32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80" fillId="0" borderId="0" xfId="0" applyFont="1" applyAlignment="1">
      <alignment horizontal="right" vertical="center"/>
    </xf>
    <xf numFmtId="0" fontId="80" fillId="0" borderId="48" xfId="0" applyFont="1" applyBorder="1" applyAlignment="1">
      <alignment horizontal="right" vertical="center"/>
    </xf>
    <xf numFmtId="0" fontId="84" fillId="0" borderId="0" xfId="0" applyFont="1" applyAlignment="1" quotePrefix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78" fillId="34" borderId="26" xfId="0" applyFont="1" applyFill="1" applyBorder="1" applyAlignment="1">
      <alignment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226" fontId="0" fillId="0" borderId="2" xfId="40">
      <alignment/>
      <protection locked="0"/>
    </xf>
    <xf numFmtId="0" fontId="5" fillId="0" borderId="0" xfId="0" applyFont="1" applyAlignment="1">
      <alignment horizontal="left" vertical="top"/>
    </xf>
    <xf numFmtId="0" fontId="8" fillId="0" borderId="47" xfId="62" applyFont="1" applyBorder="1" applyAlignment="1">
      <alignment/>
    </xf>
    <xf numFmtId="186" fontId="0" fillId="30" borderId="3" xfId="55">
      <alignment horizontal="center" vertical="center"/>
      <protection/>
    </xf>
    <xf numFmtId="0" fontId="8" fillId="0" borderId="9" xfId="62" applyFont="1" applyBorder="1" applyAlignment="1">
      <alignment/>
    </xf>
    <xf numFmtId="195" fontId="10" fillId="0" borderId="18" xfId="0" applyNumberFormat="1" applyFont="1" applyBorder="1" applyAlignment="1">
      <alignment horizontal="left"/>
    </xf>
    <xf numFmtId="0" fontId="5" fillId="0" borderId="49" xfId="0" applyFont="1" applyBorder="1" applyAlignment="1">
      <alignment/>
    </xf>
    <xf numFmtId="230" fontId="85" fillId="0" borderId="47" xfId="0" applyNumberFormat="1" applyFont="1" applyBorder="1" applyAlignment="1">
      <alignment horizontal="left"/>
    </xf>
    <xf numFmtId="0" fontId="85" fillId="34" borderId="13" xfId="69" applyFont="1">
      <alignment horizontal="center" vertical="center"/>
      <protection/>
    </xf>
    <xf numFmtId="232" fontId="85" fillId="0" borderId="47" xfId="0" applyNumberFormat="1" applyFont="1" applyBorder="1" applyAlignment="1">
      <alignment horizontal="left"/>
    </xf>
    <xf numFmtId="0" fontId="85" fillId="34" borderId="50" xfId="69" applyFont="1" applyBorder="1">
      <alignment horizontal="center" vertical="center"/>
      <protection/>
    </xf>
    <xf numFmtId="0" fontId="73" fillId="0" borderId="50" xfId="0" applyFont="1" applyBorder="1" applyAlignment="1">
      <alignment/>
    </xf>
    <xf numFmtId="0" fontId="85" fillId="34" borderId="51" xfId="69" applyFont="1" applyBorder="1">
      <alignment horizontal="center" vertical="center"/>
      <protection/>
    </xf>
    <xf numFmtId="231" fontId="0" fillId="0" borderId="3" xfId="50" applyNumberFormat="1" applyAlignment="1">
      <alignment/>
      <protection/>
    </xf>
    <xf numFmtId="0" fontId="0" fillId="0" borderId="0" xfId="0" applyFill="1" applyAlignment="1">
      <alignment/>
    </xf>
    <xf numFmtId="233" fontId="0" fillId="0" borderId="2" xfId="43">
      <alignment/>
      <protection locked="0"/>
    </xf>
    <xf numFmtId="0" fontId="0" fillId="7" borderId="0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22" xfId="0" applyBorder="1" applyAlignment="1">
      <alignment wrapText="1"/>
    </xf>
    <xf numFmtId="0" fontId="0" fillId="0" borderId="32" xfId="0" applyBorder="1" applyAlignment="1">
      <alignment/>
    </xf>
    <xf numFmtId="0" fontId="78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8" fillId="0" borderId="49" xfId="0" applyFont="1" applyBorder="1" applyAlignment="1">
      <alignment vertical="top"/>
    </xf>
    <xf numFmtId="0" fontId="0" fillId="0" borderId="47" xfId="0" applyBorder="1" applyAlignment="1">
      <alignment vertical="top"/>
    </xf>
  </cellXfs>
  <cellStyles count="6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obachtung" xfId="40"/>
    <cellStyle name="Beobachtung (2)" xfId="41"/>
    <cellStyle name="Beobachtung (gesperrt)" xfId="42"/>
    <cellStyle name="Beobachtung (inclZero)" xfId="43"/>
    <cellStyle name="Beobachtung (Total)" xfId="44"/>
    <cellStyle name="Berechnung" xfId="45"/>
    <cellStyle name="Followed Hyperlink" xfId="46"/>
    <cellStyle name="ColPos" xfId="47"/>
    <cellStyle name="Comma [0]" xfId="48"/>
    <cellStyle name="Eingabe" xfId="49"/>
    <cellStyle name="EmptyField" xfId="50"/>
    <cellStyle name="Ergebnis" xfId="51"/>
    <cellStyle name="Erklärender Text" xfId="52"/>
    <cellStyle name="Gut" xfId="53"/>
    <cellStyle name="Comma" xfId="54"/>
    <cellStyle name="LinePos" xfId="55"/>
    <cellStyle name="Hyperlink" xfId="56"/>
    <cellStyle name="Neutral" xfId="57"/>
    <cellStyle name="Notiz" xfId="58"/>
    <cellStyle name="Percent" xfId="59"/>
    <cellStyle name="Schlecht" xfId="60"/>
    <cellStyle name="Titel" xfId="61"/>
    <cellStyle name="Titelrahmen" xfId="62"/>
    <cellStyle name="Überschrift" xfId="63"/>
    <cellStyle name="Überschrift 1" xfId="64"/>
    <cellStyle name="Überschrift 2" xfId="65"/>
    <cellStyle name="Überschrift 3" xfId="66"/>
    <cellStyle name="Überschrift 4" xfId="67"/>
    <cellStyle name="Überschrift 5" xfId="68"/>
    <cellStyle name="ValMessage" xfId="69"/>
    <cellStyle name="Verknüpfte Zelle" xfId="70"/>
    <cellStyle name="Currency" xfId="71"/>
    <cellStyle name="Currency [0]" xfId="72"/>
    <cellStyle name="Warnender Text" xfId="73"/>
    <cellStyle name="Zelle überprüfen" xfId="74"/>
  </cellStyles>
  <dxfs count="12"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0</xdr:row>
      <xdr:rowOff>28575</xdr:rowOff>
    </xdr:from>
    <xdr:to>
      <xdr:col>2</xdr:col>
      <xdr:colOff>657225</xdr:colOff>
      <xdr:row>2</xdr:row>
      <xdr:rowOff>200025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562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38100</xdr:rowOff>
    </xdr:from>
    <xdr:to>
      <xdr:col>2</xdr:col>
      <xdr:colOff>581025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571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47625</xdr:rowOff>
    </xdr:from>
    <xdr:to>
      <xdr:col>2</xdr:col>
      <xdr:colOff>581025</xdr:colOff>
      <xdr:row>3</xdr:row>
      <xdr:rowOff>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1571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47625</xdr:rowOff>
    </xdr:from>
    <xdr:to>
      <xdr:col>2</xdr:col>
      <xdr:colOff>581025</xdr:colOff>
      <xdr:row>3</xdr:row>
      <xdr:rowOff>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1571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47625</xdr:rowOff>
    </xdr:from>
    <xdr:to>
      <xdr:col>2</xdr:col>
      <xdr:colOff>581025</xdr:colOff>
      <xdr:row>3</xdr:row>
      <xdr:rowOff>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1571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GridLines="0" showRowColHeaders="0" tabSelected="1" zoomScale="80" zoomScaleNormal="80" zoomScalePageLayoutView="0" workbookViewId="0" topLeftCell="A1">
      <selection activeCell="H3" sqref="H3"/>
    </sheetView>
  </sheetViews>
  <sheetFormatPr defaultColWidth="11.421875" defaultRowHeight="12.75"/>
  <cols>
    <col min="1" max="1" width="0.85546875" style="43" customWidth="1"/>
    <col min="2" max="2" width="13.8515625" style="43" customWidth="1"/>
    <col min="3" max="3" width="12.57421875" style="43" customWidth="1"/>
    <col min="4" max="4" width="12.421875" style="43" customWidth="1"/>
    <col min="5" max="5" width="17.00390625" style="43" customWidth="1"/>
    <col min="6" max="6" width="12.140625" style="43" customWidth="1"/>
    <col min="7" max="7" width="12.7109375" style="43" customWidth="1"/>
    <col min="8" max="8" width="15.00390625" style="43" customWidth="1"/>
    <col min="9" max="9" width="7.28125" style="43" customWidth="1"/>
    <col min="10" max="16384" width="11.421875" style="43" customWidth="1"/>
  </cols>
  <sheetData>
    <row r="1" spans="2:8" ht="15">
      <c r="B1" s="44"/>
      <c r="G1" s="166" t="s">
        <v>49</v>
      </c>
      <c r="H1" s="45" t="s">
        <v>36</v>
      </c>
    </row>
    <row r="2" spans="7:8" ht="19.5" customHeight="1">
      <c r="G2" s="166" t="s">
        <v>225</v>
      </c>
      <c r="H2" s="45" t="s">
        <v>37</v>
      </c>
    </row>
    <row r="3" spans="7:10" ht="21" customHeight="1">
      <c r="G3" s="167" t="s">
        <v>223</v>
      </c>
      <c r="H3" s="56" t="s">
        <v>0</v>
      </c>
      <c r="J3" s="168" t="s">
        <v>51</v>
      </c>
    </row>
    <row r="4" spans="7:8" ht="21" customHeight="1">
      <c r="G4" s="167" t="s">
        <v>226</v>
      </c>
      <c r="H4" s="75">
        <v>40724</v>
      </c>
    </row>
    <row r="5" spans="7:8" ht="21" customHeight="1">
      <c r="G5" s="167" t="s">
        <v>50</v>
      </c>
      <c r="H5" s="57"/>
    </row>
    <row r="6" ht="27" customHeight="1">
      <c r="B6" s="46" t="s">
        <v>52</v>
      </c>
    </row>
    <row r="7" ht="18.75" customHeight="1">
      <c r="B7" s="58"/>
    </row>
    <row r="8" ht="15" customHeight="1">
      <c r="B8" s="44" t="s">
        <v>219</v>
      </c>
    </row>
    <row r="9" spans="1:8" ht="18" customHeight="1">
      <c r="A9" s="47"/>
      <c r="B9" s="48"/>
      <c r="C9" s="48"/>
      <c r="D9" s="169" t="s">
        <v>53</v>
      </c>
      <c r="E9" s="49"/>
      <c r="F9" s="49"/>
      <c r="G9" s="49"/>
      <c r="H9" s="48"/>
    </row>
    <row r="10" spans="1:8" ht="14.25">
      <c r="A10" s="47"/>
      <c r="B10" s="170" t="s">
        <v>54</v>
      </c>
      <c r="C10" s="48"/>
      <c r="D10" s="193"/>
      <c r="E10" s="193"/>
      <c r="F10" s="193"/>
      <c r="G10" s="193"/>
      <c r="H10" s="48"/>
    </row>
    <row r="11" spans="1:8" ht="14.25">
      <c r="A11" s="47"/>
      <c r="B11" s="170" t="s">
        <v>55</v>
      </c>
      <c r="C11" s="48"/>
      <c r="D11" s="193"/>
      <c r="E11" s="193"/>
      <c r="F11" s="193"/>
      <c r="G11" s="193"/>
      <c r="H11" s="48"/>
    </row>
    <row r="12" spans="1:8" ht="14.25">
      <c r="A12" s="47"/>
      <c r="B12" s="170" t="s">
        <v>1</v>
      </c>
      <c r="C12" s="48"/>
      <c r="D12" s="193"/>
      <c r="E12" s="193"/>
      <c r="F12" s="193"/>
      <c r="G12" s="193"/>
      <c r="H12" s="48"/>
    </row>
    <row r="13" spans="1:8" ht="14.25">
      <c r="A13" s="47"/>
      <c r="B13" s="170" t="s">
        <v>56</v>
      </c>
      <c r="C13" s="48"/>
      <c r="D13" s="193"/>
      <c r="E13" s="193"/>
      <c r="F13" s="193"/>
      <c r="G13" s="193"/>
      <c r="H13" s="48"/>
    </row>
    <row r="14" spans="1:8" ht="14.25">
      <c r="A14" s="47"/>
      <c r="B14" s="170" t="s">
        <v>57</v>
      </c>
      <c r="C14" s="48"/>
      <c r="D14" s="193"/>
      <c r="E14" s="193"/>
      <c r="F14" s="193"/>
      <c r="G14" s="193"/>
      <c r="H14" s="48"/>
    </row>
    <row r="15" spans="1:8" ht="14.25">
      <c r="A15" s="47"/>
      <c r="B15" s="191" t="s">
        <v>217</v>
      </c>
      <c r="C15" s="48"/>
      <c r="D15" s="193"/>
      <c r="E15" s="193"/>
      <c r="F15" s="193"/>
      <c r="G15" s="193"/>
      <c r="H15" s="48"/>
    </row>
    <row r="16" spans="1:8" ht="14.25">
      <c r="A16" s="47"/>
      <c r="B16" s="191" t="s">
        <v>218</v>
      </c>
      <c r="C16" s="48"/>
      <c r="D16" s="193"/>
      <c r="E16" s="193"/>
      <c r="F16" s="193"/>
      <c r="G16" s="193"/>
      <c r="H16" s="48"/>
    </row>
    <row r="17" spans="1:8" ht="14.25">
      <c r="A17" s="47"/>
      <c r="B17" s="170" t="s">
        <v>132</v>
      </c>
      <c r="C17" s="48"/>
      <c r="D17" s="193"/>
      <c r="E17" s="193"/>
      <c r="F17" s="193"/>
      <c r="G17" s="193"/>
      <c r="H17" s="48"/>
    </row>
    <row r="18" spans="1:8" ht="19.5" customHeight="1">
      <c r="A18" s="47"/>
      <c r="B18" s="50"/>
      <c r="C18" s="48"/>
      <c r="D18" s="51"/>
      <c r="E18" s="51"/>
      <c r="F18" s="51"/>
      <c r="G18" s="51"/>
      <c r="H18" s="48"/>
    </row>
    <row r="19" spans="2:8" ht="15" customHeight="1">
      <c r="B19" s="171" t="s">
        <v>58</v>
      </c>
      <c r="C19" s="59"/>
      <c r="D19" s="172" t="s">
        <v>59</v>
      </c>
      <c r="E19" s="172" t="s">
        <v>60</v>
      </c>
      <c r="F19" s="59"/>
      <c r="G19" s="173" t="s">
        <v>61</v>
      </c>
      <c r="H19" s="59"/>
    </row>
    <row r="20" spans="2:8" ht="15" customHeight="1">
      <c r="B20" s="52"/>
      <c r="C20" s="52"/>
      <c r="D20" s="52"/>
      <c r="E20" s="52"/>
      <c r="F20" s="52"/>
      <c r="G20" s="52"/>
      <c r="H20" s="52"/>
    </row>
    <row r="21" spans="2:8" ht="15" customHeight="1">
      <c r="B21" s="74" t="s">
        <v>38</v>
      </c>
      <c r="C21" s="61"/>
      <c r="D21" s="60">
        <f>'KR01.MELD'!C95</f>
        <v>0</v>
      </c>
      <c r="E21" s="60">
        <f>'KR01.MELD'!C97</f>
        <v>0</v>
      </c>
      <c r="F21" s="61" t="str">
        <f>IF(AND(G21=FALSE,E21&gt;0),"!","OK")</f>
        <v>OK</v>
      </c>
      <c r="G21" s="125" t="b">
        <v>0</v>
      </c>
      <c r="H21" s="54"/>
    </row>
    <row r="22" spans="2:8" ht="15" customHeight="1">
      <c r="B22" s="74" t="s">
        <v>39</v>
      </c>
      <c r="C22" s="61"/>
      <c r="D22" s="60">
        <f>'KR02.MELD'!C95</f>
        <v>0</v>
      </c>
      <c r="E22" s="60">
        <f>'KR02.MELD'!C97</f>
        <v>0</v>
      </c>
      <c r="F22" s="61" t="str">
        <f>IF(AND(G22=FALSE,E22&gt;0),"!","OK")</f>
        <v>OK</v>
      </c>
      <c r="G22" s="125" t="b">
        <v>0</v>
      </c>
      <c r="H22" s="54"/>
    </row>
    <row r="23" spans="2:8" ht="15" customHeight="1">
      <c r="B23" s="74" t="s">
        <v>40</v>
      </c>
      <c r="C23" s="61"/>
      <c r="D23" s="60">
        <f>'KR03.MELD'!C95</f>
        <v>0</v>
      </c>
      <c r="E23" s="60">
        <f>'KR03.MELD'!C97</f>
        <v>0</v>
      </c>
      <c r="F23" s="61" t="str">
        <f>IF(AND(G23=FALSE,E23&gt;0),"!","OK")</f>
        <v>OK</v>
      </c>
      <c r="G23" s="125" t="b">
        <v>0</v>
      </c>
      <c r="H23" s="54"/>
    </row>
    <row r="24" spans="2:8" ht="15" customHeight="1">
      <c r="B24" s="74" t="s">
        <v>41</v>
      </c>
      <c r="C24" s="61"/>
      <c r="D24" s="60"/>
      <c r="E24" s="60">
        <f>'KR04.MELD'!C97</f>
        <v>0</v>
      </c>
      <c r="F24" s="61" t="str">
        <f>IF(AND(G24=FALSE,E24&gt;0),"!","OK")</f>
        <v>OK</v>
      </c>
      <c r="G24" s="125" t="b">
        <v>0</v>
      </c>
      <c r="H24" s="54"/>
    </row>
    <row r="25" spans="2:8" ht="15" customHeight="1">
      <c r="B25" s="74"/>
      <c r="C25" s="61"/>
      <c r="D25" s="60"/>
      <c r="E25" s="60"/>
      <c r="F25" s="61"/>
      <c r="G25" s="73"/>
      <c r="H25" s="54"/>
    </row>
    <row r="26" spans="2:8" ht="15" customHeight="1">
      <c r="B26" s="74"/>
      <c r="C26" s="61"/>
      <c r="D26" s="60"/>
      <c r="E26" s="60"/>
      <c r="F26" s="61"/>
      <c r="G26" s="73"/>
      <c r="H26" s="54"/>
    </row>
    <row r="27" spans="2:8" ht="15" customHeight="1">
      <c r="B27" s="53"/>
      <c r="C27" s="52"/>
      <c r="D27" s="52"/>
      <c r="E27" s="53"/>
      <c r="F27" s="52"/>
      <c r="G27" s="52"/>
      <c r="H27" s="54"/>
    </row>
    <row r="28" spans="2:16" ht="15" customHeight="1">
      <c r="B28" s="62">
        <f>IF(D28&gt;0,"Rapport avec erreurs","")</f>
      </c>
      <c r="C28" s="63"/>
      <c r="D28" s="64">
        <f>SUM(D21:D27)</f>
        <v>0</v>
      </c>
      <c r="E28" s="64">
        <f>SUM(E21:E24)</f>
        <v>0</v>
      </c>
      <c r="F28" s="63"/>
      <c r="G28" s="63"/>
      <c r="H28" s="65">
        <f>IF(COUNTIF(F21:F24,"!")&gt;0,"Rapport avec avertissements","")</f>
      </c>
      <c r="P28" s="55"/>
    </row>
    <row r="29" spans="2:8" ht="27.75" customHeight="1">
      <c r="B29" s="194" t="s">
        <v>227</v>
      </c>
      <c r="C29" s="194"/>
      <c r="D29" s="194"/>
      <c r="E29" s="194"/>
      <c r="F29" s="194"/>
      <c r="G29" s="194"/>
      <c r="H29" s="194"/>
    </row>
    <row r="30" spans="2:8" ht="14.25">
      <c r="B30" s="178" t="s">
        <v>212</v>
      </c>
      <c r="C30" s="176"/>
      <c r="D30" s="176"/>
      <c r="E30" s="176"/>
      <c r="F30" s="176"/>
      <c r="G30" s="176"/>
      <c r="H30" s="176"/>
    </row>
    <row r="31" spans="2:8" ht="21" customHeight="1">
      <c r="B31" s="195" t="s">
        <v>222</v>
      </c>
      <c r="C31" s="196"/>
      <c r="D31" s="196"/>
      <c r="E31" s="196"/>
      <c r="F31" s="196"/>
      <c r="G31" s="196"/>
      <c r="H31" s="196"/>
    </row>
    <row r="32" spans="2:8" ht="14.25">
      <c r="B32" s="164" t="s">
        <v>62</v>
      </c>
      <c r="C32" s="165"/>
      <c r="D32" s="165"/>
      <c r="E32" s="165"/>
      <c r="F32" s="165"/>
      <c r="G32" s="165"/>
      <c r="H32" s="165"/>
    </row>
    <row r="33" spans="2:8" ht="21" customHeight="1">
      <c r="B33" s="196" t="s">
        <v>63</v>
      </c>
      <c r="C33" s="197"/>
      <c r="D33" s="197"/>
      <c r="E33" s="197"/>
      <c r="F33" s="197"/>
      <c r="G33" s="197"/>
      <c r="H33" s="197"/>
    </row>
    <row r="34" spans="2:8" ht="14.25">
      <c r="B34" s="197" t="str">
        <f>"en précisant votre code ("&amp;H3&amp;"), le type d'enquête ("&amp;H1&amp;") et la date de référence ("&amp;DAY(H4)&amp;"."&amp;MONTH(H4)&amp;"."&amp;YEAR(H4)&amp;")."</f>
        <v>en précisant votre code (XXXXXX), le type d'enquête (KREDQ) et la date de référence (30.6.2011).</v>
      </c>
      <c r="C34" s="197"/>
      <c r="D34" s="197"/>
      <c r="E34" s="197"/>
      <c r="F34" s="197"/>
      <c r="G34" s="197"/>
      <c r="H34" s="197"/>
    </row>
    <row r="35" spans="2:8" ht="15" customHeight="1">
      <c r="B35" s="66"/>
      <c r="C35" s="67"/>
      <c r="D35" s="67"/>
      <c r="E35" s="67"/>
      <c r="F35" s="67"/>
      <c r="G35" s="67"/>
      <c r="H35" s="67"/>
    </row>
    <row r="36" spans="2:8" ht="21" customHeight="1">
      <c r="B36" s="68" t="s">
        <v>64</v>
      </c>
      <c r="C36" s="69"/>
      <c r="D36" s="69"/>
      <c r="E36" s="69"/>
      <c r="F36" s="70" t="s">
        <v>68</v>
      </c>
      <c r="G36" s="71"/>
      <c r="H36" s="122" t="str">
        <f>HYPERLINK("mailto:forms@snb.ch?subject="&amp;H39&amp;" Formularbestellung","forms@snb.ch")</f>
        <v>forms@snb.ch</v>
      </c>
    </row>
    <row r="37" spans="2:8" ht="14.25">
      <c r="B37" s="68" t="s">
        <v>65</v>
      </c>
      <c r="C37" s="69"/>
      <c r="D37" s="69"/>
      <c r="E37" s="69"/>
      <c r="F37" s="72" t="s">
        <v>69</v>
      </c>
      <c r="G37" s="71"/>
      <c r="H37" s="122" t="str">
        <f>HYPERLINK("mailto:statistik.erhebungen@snb.ch?subject="&amp;H39&amp;" Anfrage","statistik.erhebungen@snb.ch")</f>
        <v>statistik.erhebungen@snb.ch</v>
      </c>
    </row>
    <row r="38" spans="2:11" ht="14.25">
      <c r="B38" s="68" t="s">
        <v>66</v>
      </c>
      <c r="C38" s="69"/>
      <c r="D38" s="69"/>
      <c r="E38" s="69"/>
      <c r="F38" s="72"/>
      <c r="G38" s="69"/>
      <c r="H38" s="122"/>
      <c r="K38" s="44"/>
    </row>
    <row r="39" spans="2:11" ht="14.25">
      <c r="B39" s="68" t="s">
        <v>67</v>
      </c>
      <c r="C39" s="69"/>
      <c r="D39" s="69"/>
      <c r="E39" s="69"/>
      <c r="F39" s="72" t="s">
        <v>70</v>
      </c>
      <c r="G39" s="69"/>
      <c r="H39" s="72" t="str">
        <f>$H$3&amp;" "&amp;""&amp;$H$1&amp;" "&amp;DAY($H$4)&amp;"."&amp;MONTH($H$4)&amp;"."&amp;YEAR($H$4)&amp;" "&amp;$H$5</f>
        <v>XXXXXX KREDQ 30.6.2011 </v>
      </c>
      <c r="K39" s="44"/>
    </row>
    <row r="40" spans="2:7" ht="14.25">
      <c r="B40" s="68" t="s">
        <v>221</v>
      </c>
      <c r="C40" s="69"/>
      <c r="D40" s="69"/>
      <c r="E40" s="69"/>
      <c r="F40" s="72"/>
      <c r="G40" s="69"/>
    </row>
    <row r="41" spans="2:8" ht="14.25">
      <c r="B41" s="68"/>
      <c r="C41" s="69"/>
      <c r="D41" s="69"/>
      <c r="E41" s="69"/>
      <c r="F41" s="69"/>
      <c r="G41" s="69"/>
      <c r="H41" s="69"/>
    </row>
  </sheetData>
  <sheetProtection sheet="1" objects="1"/>
  <mergeCells count="12">
    <mergeCell ref="D16:G16"/>
    <mergeCell ref="D17:G17"/>
    <mergeCell ref="B29:H29"/>
    <mergeCell ref="B31:H31"/>
    <mergeCell ref="B33:H33"/>
    <mergeCell ref="B34:H34"/>
    <mergeCell ref="D10:G10"/>
    <mergeCell ref="D11:G11"/>
    <mergeCell ref="D12:G12"/>
    <mergeCell ref="D13:G13"/>
    <mergeCell ref="D14:G14"/>
    <mergeCell ref="D15:G15"/>
  </mergeCells>
  <conditionalFormatting sqref="D28:E28">
    <cfRule type="cellIs" priority="14" dxfId="0" operator="greaterThan" stopIfTrue="1">
      <formula>0</formula>
    </cfRule>
  </conditionalFormatting>
  <conditionalFormatting sqref="B19:H19">
    <cfRule type="expression" priority="13" dxfId="6" stopIfTrue="1">
      <formula>$D28&gt;0</formula>
    </cfRule>
  </conditionalFormatting>
  <conditionalFormatting sqref="F21:F24">
    <cfRule type="cellIs" priority="4" dxfId="0" operator="equal" stopIfTrue="1">
      <formula>"!"</formula>
    </cfRule>
  </conditionalFormatting>
  <conditionalFormatting sqref="B19">
    <cfRule type="expression" priority="3" dxfId="6" stopIfTrue="1">
      <formula>$D27&gt;0</formula>
    </cfRule>
  </conditionalFormatting>
  <conditionalFormatting sqref="D19:E19">
    <cfRule type="expression" priority="2" dxfId="6" stopIfTrue="1">
      <formula>$D27&gt;0</formula>
    </cfRule>
  </conditionalFormatting>
  <conditionalFormatting sqref="G19">
    <cfRule type="expression" priority="1" dxfId="6" stopIfTrue="1">
      <formula>$D27&gt;0</formula>
    </cfRule>
  </conditionalFormatting>
  <dataValidations count="1">
    <dataValidation type="list" allowBlank="1" showInputMessage="1" showErrorMessage="1" sqref="H5">
      <formula1>"Korrektur,Test"</formula1>
    </dataValidation>
  </dataValidations>
  <printOptions/>
  <pageMargins left="0.5905511811023623" right="0.4724409448818898" top="0.7874015748031497" bottom="0.7874015748031497" header="0.31496062992125984" footer="0.31496062992125984"/>
  <pageSetup horizontalDpi="600" verticalDpi="600" orientation="portrait" paperSize="9" scale="90" r:id="rId3"/>
  <headerFooter>
    <oddFooter>&amp;L&amp;8&amp;D - &amp;T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13"/>
  <sheetViews>
    <sheetView showGridLines="0" showRowColHeaders="0" zoomScale="80" zoomScaleNormal="80" zoomScaleSheetLayoutView="41" workbookViewId="0" topLeftCell="A1">
      <pane xSplit="4" ySplit="11" topLeftCell="E12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E13" sqref="E13"/>
    </sheetView>
  </sheetViews>
  <sheetFormatPr defaultColWidth="11.421875" defaultRowHeight="12.75"/>
  <cols>
    <col min="1" max="1" width="6.421875" style="3" customWidth="1"/>
    <col min="2" max="2" width="8.7109375" style="3" customWidth="1"/>
    <col min="3" max="3" width="62.421875" style="3" customWidth="1"/>
    <col min="4" max="4" width="4.421875" style="3" customWidth="1"/>
    <col min="5" max="12" width="17.00390625" style="3" customWidth="1"/>
    <col min="13" max="13" width="4.421875" style="3" customWidth="1"/>
    <col min="14" max="22" width="17.00390625" style="3" customWidth="1"/>
    <col min="23" max="24" width="4.421875" style="3" customWidth="1"/>
    <col min="25" max="25" width="11.421875" style="3" customWidth="1"/>
    <col min="26" max="36" width="14.421875" style="3" customWidth="1"/>
    <col min="37" max="37" width="24.140625" style="3" bestFit="1" customWidth="1"/>
    <col min="38" max="16384" width="11.421875" style="3" customWidth="1"/>
  </cols>
  <sheetData>
    <row r="1" spans="1:24" ht="15.75" customHeight="1">
      <c r="A1" s="5"/>
      <c r="B1" s="5"/>
      <c r="C1" s="5"/>
      <c r="D1" s="19"/>
      <c r="E1" s="10"/>
      <c r="F1" s="10"/>
      <c r="G1" s="10"/>
      <c r="H1" s="10"/>
      <c r="I1" s="10"/>
      <c r="J1" s="10"/>
      <c r="K1" s="9" t="s">
        <v>224</v>
      </c>
      <c r="L1" s="101" t="s">
        <v>38</v>
      </c>
      <c r="M1" s="19"/>
      <c r="N1" s="10"/>
      <c r="O1" s="10"/>
      <c r="P1" s="10"/>
      <c r="Q1" s="10"/>
      <c r="R1" s="10"/>
      <c r="S1" s="10"/>
      <c r="T1" s="5"/>
      <c r="U1" s="9" t="s">
        <v>224</v>
      </c>
      <c r="V1" s="102" t="s">
        <v>38</v>
      </c>
      <c r="W1" s="19"/>
      <c r="X1" s="19"/>
    </row>
    <row r="2" spans="1:24" ht="18">
      <c r="A2" s="5"/>
      <c r="B2" s="5"/>
      <c r="C2" s="5"/>
      <c r="D2" s="19"/>
      <c r="E2" s="11" t="s">
        <v>52</v>
      </c>
      <c r="F2" s="5"/>
      <c r="G2" s="5"/>
      <c r="H2" s="10"/>
      <c r="I2" s="10"/>
      <c r="J2" s="10"/>
      <c r="K2" s="9" t="s">
        <v>223</v>
      </c>
      <c r="L2" s="108" t="str">
        <f>'Bon de livraison'!H3</f>
        <v>XXXXXX</v>
      </c>
      <c r="M2" s="19"/>
      <c r="N2" s="11" t="s">
        <v>52</v>
      </c>
      <c r="O2" s="5"/>
      <c r="P2" s="5"/>
      <c r="Q2" s="10"/>
      <c r="R2" s="10"/>
      <c r="S2" s="10"/>
      <c r="U2" s="9" t="s">
        <v>223</v>
      </c>
      <c r="V2" s="108" t="str">
        <f>$L$2</f>
        <v>XXXXXX</v>
      </c>
      <c r="W2" s="19"/>
      <c r="X2" s="19"/>
    </row>
    <row r="3" spans="1:24" ht="18">
      <c r="A3" s="5"/>
      <c r="B3" s="5"/>
      <c r="C3" s="5"/>
      <c r="D3" s="19"/>
      <c r="E3" s="78" t="s">
        <v>78</v>
      </c>
      <c r="F3" s="5"/>
      <c r="G3" s="5"/>
      <c r="H3" s="10"/>
      <c r="I3" s="10"/>
      <c r="J3" s="10"/>
      <c r="K3" s="9" t="s">
        <v>226</v>
      </c>
      <c r="L3" s="27">
        <f>'Bon de livraison'!Date</f>
        <v>40724</v>
      </c>
      <c r="M3" s="19"/>
      <c r="N3" s="78" t="s">
        <v>78</v>
      </c>
      <c r="O3" s="5"/>
      <c r="P3" s="5"/>
      <c r="Q3" s="10"/>
      <c r="R3" s="10"/>
      <c r="S3" s="10"/>
      <c r="U3" s="9" t="s">
        <v>226</v>
      </c>
      <c r="V3" s="27">
        <f>$L$3</f>
        <v>40724</v>
      </c>
      <c r="W3" s="19"/>
      <c r="X3" s="19"/>
    </row>
    <row r="4" spans="1:37" ht="18">
      <c r="A4" s="5"/>
      <c r="B4" s="5"/>
      <c r="C4" s="5"/>
      <c r="D4" s="19"/>
      <c r="E4" s="78" t="s">
        <v>79</v>
      </c>
      <c r="F4" s="5"/>
      <c r="G4" s="5"/>
      <c r="H4" s="10"/>
      <c r="I4" s="10"/>
      <c r="J4" s="10"/>
      <c r="K4" s="10"/>
      <c r="L4" s="10"/>
      <c r="M4" s="19"/>
      <c r="N4" s="78" t="s">
        <v>79</v>
      </c>
      <c r="O4" s="5"/>
      <c r="P4" s="5"/>
      <c r="Q4" s="10"/>
      <c r="R4" s="10"/>
      <c r="S4" s="10"/>
      <c r="T4" s="10"/>
      <c r="U4" s="10"/>
      <c r="V4" s="82"/>
      <c r="W4" s="19"/>
      <c r="X4" s="19"/>
      <c r="AK4" s="5"/>
    </row>
    <row r="5" spans="1:37" ht="12.75">
      <c r="A5" s="39"/>
      <c r="B5" s="5"/>
      <c r="C5" s="5"/>
      <c r="D5" s="19"/>
      <c r="E5" s="29"/>
      <c r="F5" s="5"/>
      <c r="G5" s="5"/>
      <c r="H5" s="10"/>
      <c r="I5" s="10"/>
      <c r="J5" s="10"/>
      <c r="K5" s="10"/>
      <c r="L5" s="10"/>
      <c r="M5" s="19"/>
      <c r="N5" s="29"/>
      <c r="O5" s="5"/>
      <c r="P5" s="5"/>
      <c r="Q5" s="10"/>
      <c r="R5" s="10"/>
      <c r="S5" s="10"/>
      <c r="T5" s="10"/>
      <c r="U5" s="10"/>
      <c r="V5" s="29"/>
      <c r="W5" s="19"/>
      <c r="X5" s="19"/>
      <c r="AK5" s="5"/>
    </row>
    <row r="6" spans="1:37" ht="18.75" customHeight="1">
      <c r="A6" s="98"/>
      <c r="B6" s="7"/>
      <c r="C6" s="7"/>
      <c r="D6" s="34"/>
      <c r="E6" s="35"/>
      <c r="F6" s="14"/>
      <c r="G6" s="14"/>
      <c r="H6" s="14"/>
      <c r="I6" s="14"/>
      <c r="J6" s="14"/>
      <c r="K6" s="14"/>
      <c r="L6" s="14"/>
      <c r="M6" s="34"/>
      <c r="N6" s="35"/>
      <c r="O6" s="14"/>
      <c r="P6" s="14"/>
      <c r="Q6" s="14"/>
      <c r="R6" s="14"/>
      <c r="S6" s="14"/>
      <c r="T6" s="14"/>
      <c r="U6" s="14"/>
      <c r="V6" s="35"/>
      <c r="W6" s="34"/>
      <c r="X6" s="19"/>
      <c r="AK6" s="12" t="s">
        <v>128</v>
      </c>
    </row>
    <row r="7" spans="1:37" ht="15.75">
      <c r="A7" s="2" t="s">
        <v>71</v>
      </c>
      <c r="C7" s="5"/>
      <c r="D7" s="5"/>
      <c r="E7" s="84" t="s">
        <v>81</v>
      </c>
      <c r="F7" s="12" t="s">
        <v>84</v>
      </c>
      <c r="G7" s="12" t="s">
        <v>85</v>
      </c>
      <c r="H7" s="12" t="s">
        <v>87</v>
      </c>
      <c r="I7" s="80" t="s">
        <v>88</v>
      </c>
      <c r="J7" s="16"/>
      <c r="K7" s="16"/>
      <c r="L7" s="7"/>
      <c r="M7" s="32"/>
      <c r="N7" s="80" t="s">
        <v>93</v>
      </c>
      <c r="O7" s="16"/>
      <c r="P7" s="32"/>
      <c r="Q7" s="80" t="s">
        <v>94</v>
      </c>
      <c r="R7" s="16"/>
      <c r="S7" s="32"/>
      <c r="T7" s="80" t="s">
        <v>95</v>
      </c>
      <c r="U7" s="81"/>
      <c r="V7" s="81"/>
      <c r="W7" s="12"/>
      <c r="X7" s="5"/>
      <c r="AK7" s="13" t="s">
        <v>129</v>
      </c>
    </row>
    <row r="8" spans="1:37" ht="15.75">
      <c r="A8" s="39" t="s">
        <v>72</v>
      </c>
      <c r="C8" s="5"/>
      <c r="D8" s="5"/>
      <c r="E8" s="174" t="s">
        <v>82</v>
      </c>
      <c r="F8" s="13" t="s">
        <v>83</v>
      </c>
      <c r="G8" s="106" t="s">
        <v>86</v>
      </c>
      <c r="H8" s="106" t="s">
        <v>86</v>
      </c>
      <c r="I8" s="13" t="s">
        <v>89</v>
      </c>
      <c r="J8" s="13" t="s">
        <v>90</v>
      </c>
      <c r="K8" s="13" t="s">
        <v>91</v>
      </c>
      <c r="L8" s="13" t="s">
        <v>92</v>
      </c>
      <c r="M8" s="6"/>
      <c r="N8" s="13" t="s">
        <v>89</v>
      </c>
      <c r="O8" s="13" t="s">
        <v>90</v>
      </c>
      <c r="P8" s="13" t="s">
        <v>91</v>
      </c>
      <c r="Q8" s="13" t="s">
        <v>89</v>
      </c>
      <c r="R8" s="13" t="s">
        <v>90</v>
      </c>
      <c r="S8" s="13" t="s">
        <v>91</v>
      </c>
      <c r="T8" s="79" t="s">
        <v>89</v>
      </c>
      <c r="U8" s="13" t="s">
        <v>90</v>
      </c>
      <c r="V8" s="13" t="s">
        <v>91</v>
      </c>
      <c r="W8" s="6"/>
      <c r="X8" s="5"/>
      <c r="AK8" s="13" t="s">
        <v>44</v>
      </c>
    </row>
    <row r="9" spans="1:37" ht="16.5" customHeight="1">
      <c r="A9" s="5"/>
      <c r="B9" s="5"/>
      <c r="C9" s="5"/>
      <c r="D9" s="5"/>
      <c r="E9" s="106" t="s">
        <v>80</v>
      </c>
      <c r="F9" s="13"/>
      <c r="G9" s="13"/>
      <c r="H9" s="13"/>
      <c r="I9" s="13"/>
      <c r="J9" s="13"/>
      <c r="K9" s="79"/>
      <c r="L9" s="13"/>
      <c r="M9" s="13"/>
      <c r="N9" s="13"/>
      <c r="O9" s="13"/>
      <c r="P9" s="13"/>
      <c r="Q9" s="13"/>
      <c r="R9" s="13"/>
      <c r="S9" s="13"/>
      <c r="T9" s="79"/>
      <c r="U9" s="13"/>
      <c r="V9" s="13"/>
      <c r="W9" s="13"/>
      <c r="X9" s="5"/>
      <c r="AH9" s="12" t="s">
        <v>121</v>
      </c>
      <c r="AI9" s="7"/>
      <c r="AJ9" s="12" t="s">
        <v>126</v>
      </c>
      <c r="AK9" s="79" t="s">
        <v>130</v>
      </c>
    </row>
    <row r="10" spans="1:37" ht="18" customHeight="1">
      <c r="A10" s="156" t="s">
        <v>73</v>
      </c>
      <c r="B10" s="5" t="s">
        <v>75</v>
      </c>
      <c r="C10" s="5"/>
      <c r="D10" s="5"/>
      <c r="E10" s="85"/>
      <c r="F10" s="20"/>
      <c r="G10" s="20"/>
      <c r="H10" s="20"/>
      <c r="I10" s="20"/>
      <c r="J10" s="28"/>
      <c r="K10" s="20"/>
      <c r="L10" s="38"/>
      <c r="M10" s="13"/>
      <c r="N10" s="85"/>
      <c r="O10" s="20"/>
      <c r="P10" s="20"/>
      <c r="Q10" s="20"/>
      <c r="R10" s="20"/>
      <c r="S10" s="28"/>
      <c r="T10" s="20"/>
      <c r="U10" s="38"/>
      <c r="V10" s="28"/>
      <c r="W10" s="13"/>
      <c r="X10" s="5"/>
      <c r="Y10" s="3" t="s">
        <v>210</v>
      </c>
      <c r="AH10" s="13" t="s">
        <v>122</v>
      </c>
      <c r="AI10" s="4" t="s">
        <v>124</v>
      </c>
      <c r="AJ10" s="79" t="s">
        <v>127</v>
      </c>
      <c r="AK10" s="13" t="s">
        <v>43</v>
      </c>
    </row>
    <row r="11" spans="1:37" ht="15" customHeight="1">
      <c r="A11" s="157" t="s">
        <v>74</v>
      </c>
      <c r="B11" s="157" t="s">
        <v>76</v>
      </c>
      <c r="C11" s="157" t="s">
        <v>77</v>
      </c>
      <c r="D11" s="5"/>
      <c r="E11" s="86" t="s">
        <v>96</v>
      </c>
      <c r="F11" s="77" t="s">
        <v>97</v>
      </c>
      <c r="G11" s="77" t="s">
        <v>98</v>
      </c>
      <c r="H11" s="77" t="s">
        <v>99</v>
      </c>
      <c r="I11" s="77" t="s">
        <v>100</v>
      </c>
      <c r="J11" s="77" t="s">
        <v>101</v>
      </c>
      <c r="K11" s="77" t="s">
        <v>102</v>
      </c>
      <c r="L11" s="77" t="s">
        <v>103</v>
      </c>
      <c r="M11" s="13"/>
      <c r="N11" s="86" t="s">
        <v>104</v>
      </c>
      <c r="O11" s="77" t="s">
        <v>105</v>
      </c>
      <c r="P11" s="77" t="s">
        <v>106</v>
      </c>
      <c r="Q11" s="77" t="s">
        <v>107</v>
      </c>
      <c r="R11" s="77" t="s">
        <v>108</v>
      </c>
      <c r="S11" s="77" t="s">
        <v>109</v>
      </c>
      <c r="T11" s="77" t="s">
        <v>110</v>
      </c>
      <c r="U11" s="77" t="s">
        <v>111</v>
      </c>
      <c r="V11" s="77" t="s">
        <v>112</v>
      </c>
      <c r="W11" s="13"/>
      <c r="X11" s="13"/>
      <c r="Y11" s="12" t="s">
        <v>215</v>
      </c>
      <c r="Z11" s="37" t="s">
        <v>113</v>
      </c>
      <c r="AA11" s="37" t="s">
        <v>114</v>
      </c>
      <c r="AB11" s="37" t="s">
        <v>115</v>
      </c>
      <c r="AC11" s="37" t="s">
        <v>116</v>
      </c>
      <c r="AD11" s="37" t="s">
        <v>117</v>
      </c>
      <c r="AE11" s="37" t="s">
        <v>118</v>
      </c>
      <c r="AF11" s="37" t="s">
        <v>119</v>
      </c>
      <c r="AG11" s="37" t="s">
        <v>120</v>
      </c>
      <c r="AH11" s="111" t="s">
        <v>123</v>
      </c>
      <c r="AI11" s="111" t="s">
        <v>125</v>
      </c>
      <c r="AJ11" s="111" t="s">
        <v>42</v>
      </c>
      <c r="AK11" s="13" t="s">
        <v>131</v>
      </c>
    </row>
    <row r="12" spans="1:37" ht="31.5" customHeight="1">
      <c r="A12" s="8"/>
      <c r="B12" s="8"/>
      <c r="C12" s="93" t="s">
        <v>133</v>
      </c>
      <c r="D12" s="147"/>
      <c r="E12" s="95"/>
      <c r="F12" s="95"/>
      <c r="G12" s="95"/>
      <c r="H12" s="95"/>
      <c r="I12" s="95"/>
      <c r="J12" s="95"/>
      <c r="K12" s="95"/>
      <c r="L12" s="95"/>
      <c r="M12" s="147"/>
      <c r="N12" s="95"/>
      <c r="O12" s="95"/>
      <c r="P12" s="95"/>
      <c r="Q12" s="95"/>
      <c r="R12" s="95"/>
      <c r="S12" s="95"/>
      <c r="T12" s="95"/>
      <c r="U12" s="95"/>
      <c r="V12" s="95"/>
      <c r="W12" s="147"/>
      <c r="X12" s="5"/>
      <c r="Y12" s="128"/>
      <c r="Z12" s="129"/>
      <c r="AA12" s="36"/>
      <c r="AB12" s="36"/>
      <c r="AC12" s="36"/>
      <c r="AD12" s="36"/>
      <c r="AE12" s="36"/>
      <c r="AF12" s="36"/>
      <c r="AG12" s="36"/>
      <c r="AH12" s="36"/>
      <c r="AI12" s="36"/>
      <c r="AJ12" s="129"/>
      <c r="AK12" s="134"/>
    </row>
    <row r="13" spans="1:37" ht="18" customHeight="1">
      <c r="A13" s="8"/>
      <c r="B13" s="39"/>
      <c r="C13" s="83" t="s">
        <v>134</v>
      </c>
      <c r="D13" s="94">
        <v>1</v>
      </c>
      <c r="E13" s="112"/>
      <c r="F13" s="112"/>
      <c r="G13" s="192"/>
      <c r="H13" s="192"/>
      <c r="I13" s="192"/>
      <c r="J13" s="192"/>
      <c r="K13" s="192"/>
      <c r="L13" s="192"/>
      <c r="M13" s="90">
        <v>1</v>
      </c>
      <c r="N13" s="112"/>
      <c r="O13" s="112"/>
      <c r="P13" s="112"/>
      <c r="Q13" s="192"/>
      <c r="R13" s="192"/>
      <c r="S13" s="192"/>
      <c r="T13" s="192"/>
      <c r="U13" s="192"/>
      <c r="V13" s="192"/>
      <c r="W13" s="90">
        <v>1</v>
      </c>
      <c r="X13" s="36"/>
      <c r="Y13" s="116">
        <f aca="true" t="shared" si="0" ref="Y13:Y35">IF(MIN(E13:V13)&gt;=0,"","WARNING")</f>
      </c>
      <c r="Z13" s="114">
        <f aca="true" t="shared" si="1" ref="Z13:Z35">IF(G13&gt;=H13,"","WARNING")</f>
      </c>
      <c r="AA13" s="114">
        <f aca="true" t="shared" si="2" ref="AA13:AA35">IF(Q13&gt;=T13,"","WARNING")</f>
      </c>
      <c r="AB13" s="114">
        <f aca="true" t="shared" si="3" ref="AB13:AB35">IF(R13&gt;=U13,"","WARNING")</f>
      </c>
      <c r="AC13" s="114">
        <f aca="true" t="shared" si="4" ref="AC13:AC35">IF(S13&gt;=V13,"","WARNING")</f>
      </c>
      <c r="AD13" s="114">
        <f aca="true" t="shared" si="5" ref="AD13:AD35">IF(G13&lt;=L13,"","ERROR")</f>
      </c>
      <c r="AE13" s="114">
        <f aca="true" t="shared" si="6" ref="AE13:AE35">IF(Q13&lt;=I13,"","ERROR")</f>
      </c>
      <c r="AF13" s="114">
        <f aca="true" t="shared" si="7" ref="AF13:AF35">IF(R13&lt;=J13,"","ERROR")</f>
      </c>
      <c r="AG13" s="114">
        <f aca="true" t="shared" si="8" ref="AG13:AG35">IF(S13&lt;=K13,"","ERROR")</f>
      </c>
      <c r="AH13" s="114">
        <f aca="true" t="shared" si="9" ref="AH13:AH35">IF(AND(I13&lt;=J13)*(J13&lt;=K13)*(K13&lt;=L13),"","ERROR")</f>
      </c>
      <c r="AI13" s="114">
        <f aca="true" t="shared" si="10" ref="AI13:AI35">IF(AND(Q13&lt;=R13)*(R13&lt;=S13),"","ERROR")</f>
      </c>
      <c r="AJ13" s="131">
        <f aca="true" t="shared" si="11" ref="AJ13:AJ35">IF(MAX(G13:L13,Q13:V13)&gt;100,"ERROR","")</f>
      </c>
      <c r="AK13" s="115">
        <f aca="true" t="shared" si="12" ref="AK13:AK35">IF(F13=1,IF(AND(F13=1,(I13+J13+K13+L13+Q13+R13+S13)/7=G13,(T13+U13+V13)/3=H13,(F13+N13+O13+P13)/4=1),"","ERROR"),"")</f>
      </c>
    </row>
    <row r="14" spans="1:37" ht="18" customHeight="1">
      <c r="A14" s="156" t="s">
        <v>3</v>
      </c>
      <c r="B14" s="161" t="s">
        <v>6</v>
      </c>
      <c r="C14" s="42" t="s">
        <v>135</v>
      </c>
      <c r="D14" s="90">
        <v>2</v>
      </c>
      <c r="E14" s="112"/>
      <c r="F14" s="112"/>
      <c r="G14" s="192"/>
      <c r="H14" s="192"/>
      <c r="I14" s="192"/>
      <c r="J14" s="192"/>
      <c r="K14" s="192"/>
      <c r="L14" s="192"/>
      <c r="M14" s="90">
        <v>2</v>
      </c>
      <c r="N14" s="112"/>
      <c r="O14" s="112"/>
      <c r="P14" s="112"/>
      <c r="Q14" s="192"/>
      <c r="R14" s="192"/>
      <c r="S14" s="192"/>
      <c r="T14" s="192"/>
      <c r="U14" s="192"/>
      <c r="V14" s="192"/>
      <c r="W14" s="90">
        <v>2</v>
      </c>
      <c r="X14" s="36"/>
      <c r="Y14" s="116">
        <f t="shared" si="0"/>
      </c>
      <c r="Z14" s="114">
        <f t="shared" si="1"/>
      </c>
      <c r="AA14" s="114">
        <f t="shared" si="2"/>
      </c>
      <c r="AB14" s="114">
        <f t="shared" si="3"/>
      </c>
      <c r="AC14" s="114">
        <f t="shared" si="4"/>
      </c>
      <c r="AD14" s="114">
        <f t="shared" si="5"/>
      </c>
      <c r="AE14" s="114">
        <f t="shared" si="6"/>
      </c>
      <c r="AF14" s="114">
        <f t="shared" si="7"/>
      </c>
      <c r="AG14" s="114">
        <f t="shared" si="8"/>
      </c>
      <c r="AH14" s="114">
        <f t="shared" si="9"/>
      </c>
      <c r="AI14" s="114">
        <f t="shared" si="10"/>
      </c>
      <c r="AJ14" s="131">
        <f t="shared" si="11"/>
      </c>
      <c r="AK14" s="115">
        <f t="shared" si="12"/>
      </c>
    </row>
    <row r="15" spans="1:37" ht="18" customHeight="1">
      <c r="A15" s="156" t="s">
        <v>4</v>
      </c>
      <c r="B15" s="88" t="s">
        <v>7</v>
      </c>
      <c r="C15" s="42" t="s">
        <v>136</v>
      </c>
      <c r="D15" s="90">
        <v>3</v>
      </c>
      <c r="E15" s="112"/>
      <c r="F15" s="112"/>
      <c r="G15" s="192"/>
      <c r="H15" s="192"/>
      <c r="I15" s="192"/>
      <c r="J15" s="192"/>
      <c r="K15" s="192"/>
      <c r="L15" s="192"/>
      <c r="M15" s="90">
        <v>3</v>
      </c>
      <c r="N15" s="112"/>
      <c r="O15" s="112"/>
      <c r="P15" s="112"/>
      <c r="Q15" s="192"/>
      <c r="R15" s="192"/>
      <c r="S15" s="192"/>
      <c r="T15" s="192"/>
      <c r="U15" s="192"/>
      <c r="V15" s="192"/>
      <c r="W15" s="90">
        <v>3</v>
      </c>
      <c r="X15" s="36"/>
      <c r="Y15" s="116">
        <f t="shared" si="0"/>
      </c>
      <c r="Z15" s="114">
        <f t="shared" si="1"/>
      </c>
      <c r="AA15" s="114">
        <f t="shared" si="2"/>
      </c>
      <c r="AB15" s="114">
        <f t="shared" si="3"/>
      </c>
      <c r="AC15" s="114">
        <f t="shared" si="4"/>
      </c>
      <c r="AD15" s="114">
        <f t="shared" si="5"/>
      </c>
      <c r="AE15" s="114">
        <f t="shared" si="6"/>
      </c>
      <c r="AF15" s="114">
        <f t="shared" si="7"/>
      </c>
      <c r="AG15" s="114">
        <f t="shared" si="8"/>
      </c>
      <c r="AH15" s="114">
        <f t="shared" si="9"/>
      </c>
      <c r="AI15" s="114">
        <f t="shared" si="10"/>
      </c>
      <c r="AJ15" s="131">
        <f t="shared" si="11"/>
      </c>
      <c r="AK15" s="115">
        <f t="shared" si="12"/>
      </c>
    </row>
    <row r="16" spans="1:37" ht="18" customHeight="1">
      <c r="A16" s="156" t="s">
        <v>5</v>
      </c>
      <c r="B16" s="88" t="s">
        <v>8</v>
      </c>
      <c r="C16" s="89" t="s">
        <v>137</v>
      </c>
      <c r="D16" s="90">
        <v>4</v>
      </c>
      <c r="E16" s="112"/>
      <c r="F16" s="112"/>
      <c r="G16" s="192"/>
      <c r="H16" s="192"/>
      <c r="I16" s="192"/>
      <c r="J16" s="192"/>
      <c r="K16" s="192"/>
      <c r="L16" s="192"/>
      <c r="M16" s="90">
        <v>4</v>
      </c>
      <c r="N16" s="112"/>
      <c r="O16" s="112"/>
      <c r="P16" s="112"/>
      <c r="Q16" s="192"/>
      <c r="R16" s="192"/>
      <c r="S16" s="192"/>
      <c r="T16" s="192"/>
      <c r="U16" s="192"/>
      <c r="V16" s="192"/>
      <c r="W16" s="90">
        <v>4</v>
      </c>
      <c r="X16" s="36"/>
      <c r="Y16" s="116">
        <f t="shared" si="0"/>
      </c>
      <c r="Z16" s="114">
        <f t="shared" si="1"/>
      </c>
      <c r="AA16" s="114">
        <f t="shared" si="2"/>
      </c>
      <c r="AB16" s="114">
        <f t="shared" si="3"/>
      </c>
      <c r="AC16" s="114">
        <f t="shared" si="4"/>
      </c>
      <c r="AD16" s="114">
        <f t="shared" si="5"/>
      </c>
      <c r="AE16" s="114">
        <f t="shared" si="6"/>
      </c>
      <c r="AF16" s="114">
        <f t="shared" si="7"/>
      </c>
      <c r="AG16" s="114">
        <f t="shared" si="8"/>
      </c>
      <c r="AH16" s="114">
        <f t="shared" si="9"/>
      </c>
      <c r="AI16" s="114">
        <f t="shared" si="10"/>
      </c>
      <c r="AJ16" s="131">
        <f t="shared" si="11"/>
      </c>
      <c r="AK16" s="115">
        <f t="shared" si="12"/>
      </c>
    </row>
    <row r="17" spans="1:37" ht="30" customHeight="1">
      <c r="A17" s="158" t="s">
        <v>140</v>
      </c>
      <c r="B17" s="144" t="s">
        <v>139</v>
      </c>
      <c r="C17" s="143" t="s">
        <v>138</v>
      </c>
      <c r="D17" s="90">
        <v>5</v>
      </c>
      <c r="E17" s="112"/>
      <c r="F17" s="112"/>
      <c r="G17" s="192"/>
      <c r="H17" s="192"/>
      <c r="I17" s="192"/>
      <c r="J17" s="192"/>
      <c r="K17" s="192"/>
      <c r="L17" s="192"/>
      <c r="M17" s="90">
        <v>5</v>
      </c>
      <c r="N17" s="112"/>
      <c r="O17" s="112"/>
      <c r="P17" s="112"/>
      <c r="Q17" s="192"/>
      <c r="R17" s="192"/>
      <c r="S17" s="192"/>
      <c r="T17" s="192"/>
      <c r="U17" s="192"/>
      <c r="V17" s="192"/>
      <c r="W17" s="90">
        <v>5</v>
      </c>
      <c r="X17" s="36"/>
      <c r="Y17" s="116">
        <f t="shared" si="0"/>
      </c>
      <c r="Z17" s="114">
        <f t="shared" si="1"/>
      </c>
      <c r="AA17" s="114">
        <f t="shared" si="2"/>
      </c>
      <c r="AB17" s="114">
        <f t="shared" si="3"/>
      </c>
      <c r="AC17" s="114">
        <f t="shared" si="4"/>
      </c>
      <c r="AD17" s="114">
        <f t="shared" si="5"/>
      </c>
      <c r="AE17" s="114">
        <f t="shared" si="6"/>
      </c>
      <c r="AF17" s="114">
        <f t="shared" si="7"/>
      </c>
      <c r="AG17" s="114">
        <f t="shared" si="8"/>
      </c>
      <c r="AH17" s="114">
        <f t="shared" si="9"/>
      </c>
      <c r="AI17" s="114">
        <f t="shared" si="10"/>
      </c>
      <c r="AJ17" s="131">
        <f t="shared" si="11"/>
      </c>
      <c r="AK17" s="115">
        <f t="shared" si="12"/>
      </c>
    </row>
    <row r="18" spans="1:37" ht="30" customHeight="1">
      <c r="A18" s="158" t="s">
        <v>48</v>
      </c>
      <c r="B18" s="144" t="s">
        <v>47</v>
      </c>
      <c r="C18" s="143" t="s">
        <v>141</v>
      </c>
      <c r="D18" s="90">
        <v>6</v>
      </c>
      <c r="E18" s="112"/>
      <c r="F18" s="112"/>
      <c r="G18" s="192"/>
      <c r="H18" s="192"/>
      <c r="I18" s="192"/>
      <c r="J18" s="192"/>
      <c r="K18" s="192"/>
      <c r="L18" s="192"/>
      <c r="M18" s="90">
        <v>6</v>
      </c>
      <c r="N18" s="112"/>
      <c r="O18" s="112"/>
      <c r="P18" s="112"/>
      <c r="Q18" s="192"/>
      <c r="R18" s="192"/>
      <c r="S18" s="192"/>
      <c r="T18" s="192"/>
      <c r="U18" s="192"/>
      <c r="V18" s="192"/>
      <c r="W18" s="90">
        <v>6</v>
      </c>
      <c r="X18" s="36"/>
      <c r="Y18" s="116">
        <f t="shared" si="0"/>
      </c>
      <c r="Z18" s="114">
        <f t="shared" si="1"/>
      </c>
      <c r="AA18" s="114">
        <f t="shared" si="2"/>
      </c>
      <c r="AB18" s="114">
        <f t="shared" si="3"/>
      </c>
      <c r="AC18" s="114">
        <f t="shared" si="4"/>
      </c>
      <c r="AD18" s="114">
        <f t="shared" si="5"/>
      </c>
      <c r="AE18" s="114">
        <f t="shared" si="6"/>
      </c>
      <c r="AF18" s="114">
        <f t="shared" si="7"/>
      </c>
      <c r="AG18" s="114">
        <f t="shared" si="8"/>
      </c>
      <c r="AH18" s="114">
        <f t="shared" si="9"/>
      </c>
      <c r="AI18" s="114">
        <f t="shared" si="10"/>
      </c>
      <c r="AJ18" s="131">
        <f t="shared" si="11"/>
      </c>
      <c r="AK18" s="115">
        <f t="shared" si="12"/>
      </c>
    </row>
    <row r="19" spans="1:37" ht="18" customHeight="1">
      <c r="A19" s="156" t="s">
        <v>9</v>
      </c>
      <c r="B19" s="88" t="s">
        <v>10</v>
      </c>
      <c r="C19" s="42" t="s">
        <v>142</v>
      </c>
      <c r="D19" s="90">
        <v>7</v>
      </c>
      <c r="E19" s="112"/>
      <c r="F19" s="112"/>
      <c r="G19" s="192"/>
      <c r="H19" s="192"/>
      <c r="I19" s="192"/>
      <c r="J19" s="192"/>
      <c r="K19" s="192"/>
      <c r="L19" s="192"/>
      <c r="M19" s="90">
        <v>7</v>
      </c>
      <c r="N19" s="112"/>
      <c r="O19" s="112"/>
      <c r="P19" s="112"/>
      <c r="Q19" s="192"/>
      <c r="R19" s="192"/>
      <c r="S19" s="192"/>
      <c r="T19" s="192"/>
      <c r="U19" s="192"/>
      <c r="V19" s="192"/>
      <c r="W19" s="90">
        <v>7</v>
      </c>
      <c r="X19" s="36"/>
      <c r="Y19" s="116">
        <f t="shared" si="0"/>
      </c>
      <c r="Z19" s="114">
        <f t="shared" si="1"/>
      </c>
      <c r="AA19" s="114">
        <f t="shared" si="2"/>
      </c>
      <c r="AB19" s="114">
        <f t="shared" si="3"/>
      </c>
      <c r="AC19" s="114">
        <f t="shared" si="4"/>
      </c>
      <c r="AD19" s="114">
        <f t="shared" si="5"/>
      </c>
      <c r="AE19" s="114">
        <f t="shared" si="6"/>
      </c>
      <c r="AF19" s="114">
        <f t="shared" si="7"/>
      </c>
      <c r="AG19" s="114">
        <f t="shared" si="8"/>
      </c>
      <c r="AH19" s="114">
        <f t="shared" si="9"/>
      </c>
      <c r="AI19" s="114">
        <f t="shared" si="10"/>
      </c>
      <c r="AJ19" s="131">
        <f t="shared" si="11"/>
      </c>
      <c r="AK19" s="115">
        <f t="shared" si="12"/>
      </c>
    </row>
    <row r="20" spans="1:37" ht="18" customHeight="1">
      <c r="A20" s="156" t="s">
        <v>11</v>
      </c>
      <c r="B20" s="88" t="s">
        <v>12</v>
      </c>
      <c r="C20" s="42" t="s">
        <v>143</v>
      </c>
      <c r="D20" s="90">
        <v>8</v>
      </c>
      <c r="E20" s="112"/>
      <c r="F20" s="112"/>
      <c r="G20" s="192"/>
      <c r="H20" s="192"/>
      <c r="I20" s="192"/>
      <c r="J20" s="192"/>
      <c r="K20" s="192"/>
      <c r="L20" s="192"/>
      <c r="M20" s="90">
        <v>8</v>
      </c>
      <c r="N20" s="112"/>
      <c r="O20" s="112"/>
      <c r="P20" s="112"/>
      <c r="Q20" s="192"/>
      <c r="R20" s="192"/>
      <c r="S20" s="192"/>
      <c r="T20" s="192"/>
      <c r="U20" s="192"/>
      <c r="V20" s="192"/>
      <c r="W20" s="90">
        <v>8</v>
      </c>
      <c r="X20" s="36"/>
      <c r="Y20" s="116">
        <f t="shared" si="0"/>
      </c>
      <c r="Z20" s="114">
        <f t="shared" si="1"/>
      </c>
      <c r="AA20" s="114">
        <f t="shared" si="2"/>
      </c>
      <c r="AB20" s="114">
        <f t="shared" si="3"/>
      </c>
      <c r="AC20" s="114">
        <f t="shared" si="4"/>
      </c>
      <c r="AD20" s="114">
        <f t="shared" si="5"/>
      </c>
      <c r="AE20" s="114">
        <f t="shared" si="6"/>
      </c>
      <c r="AF20" s="114">
        <f t="shared" si="7"/>
      </c>
      <c r="AG20" s="114">
        <f t="shared" si="8"/>
      </c>
      <c r="AH20" s="114">
        <f t="shared" si="9"/>
      </c>
      <c r="AI20" s="114">
        <f t="shared" si="10"/>
      </c>
      <c r="AJ20" s="131">
        <f t="shared" si="11"/>
      </c>
      <c r="AK20" s="115">
        <f t="shared" si="12"/>
      </c>
    </row>
    <row r="21" spans="1:37" ht="18" customHeight="1">
      <c r="A21" s="156" t="s">
        <v>13</v>
      </c>
      <c r="B21" s="88" t="s">
        <v>33</v>
      </c>
      <c r="C21" s="42" t="s">
        <v>144</v>
      </c>
      <c r="D21" s="90">
        <v>9</v>
      </c>
      <c r="E21" s="112"/>
      <c r="F21" s="112"/>
      <c r="G21" s="192"/>
      <c r="H21" s="192"/>
      <c r="I21" s="192"/>
      <c r="J21" s="192"/>
      <c r="K21" s="192"/>
      <c r="L21" s="192"/>
      <c r="M21" s="90">
        <v>9</v>
      </c>
      <c r="N21" s="112"/>
      <c r="O21" s="112"/>
      <c r="P21" s="112"/>
      <c r="Q21" s="192"/>
      <c r="R21" s="192"/>
      <c r="S21" s="192"/>
      <c r="T21" s="192"/>
      <c r="U21" s="192"/>
      <c r="V21" s="192"/>
      <c r="W21" s="90">
        <v>9</v>
      </c>
      <c r="X21" s="36"/>
      <c r="Y21" s="116">
        <f t="shared" si="0"/>
      </c>
      <c r="Z21" s="114">
        <f t="shared" si="1"/>
      </c>
      <c r="AA21" s="114">
        <f t="shared" si="2"/>
      </c>
      <c r="AB21" s="114">
        <f t="shared" si="3"/>
      </c>
      <c r="AC21" s="114">
        <f t="shared" si="4"/>
      </c>
      <c r="AD21" s="114">
        <f t="shared" si="5"/>
      </c>
      <c r="AE21" s="114">
        <f t="shared" si="6"/>
      </c>
      <c r="AF21" s="114">
        <f t="shared" si="7"/>
      </c>
      <c r="AG21" s="114">
        <f t="shared" si="8"/>
      </c>
      <c r="AH21" s="114">
        <f t="shared" si="9"/>
      </c>
      <c r="AI21" s="114">
        <f t="shared" si="10"/>
      </c>
      <c r="AJ21" s="131">
        <f t="shared" si="11"/>
      </c>
      <c r="AK21" s="115">
        <f t="shared" si="12"/>
      </c>
    </row>
    <row r="22" spans="1:37" ht="18" customHeight="1">
      <c r="A22" s="156" t="s">
        <v>14</v>
      </c>
      <c r="B22" s="88" t="s">
        <v>15</v>
      </c>
      <c r="C22" s="42" t="s">
        <v>145</v>
      </c>
      <c r="D22" s="90">
        <v>10</v>
      </c>
      <c r="E22" s="112"/>
      <c r="F22" s="112"/>
      <c r="G22" s="192"/>
      <c r="H22" s="192"/>
      <c r="I22" s="192"/>
      <c r="J22" s="192"/>
      <c r="K22" s="192"/>
      <c r="L22" s="192"/>
      <c r="M22" s="90">
        <v>10</v>
      </c>
      <c r="N22" s="112"/>
      <c r="O22" s="112"/>
      <c r="P22" s="112"/>
      <c r="Q22" s="192"/>
      <c r="R22" s="192"/>
      <c r="S22" s="192"/>
      <c r="T22" s="192"/>
      <c r="U22" s="192"/>
      <c r="V22" s="192"/>
      <c r="W22" s="90">
        <v>10</v>
      </c>
      <c r="X22" s="36"/>
      <c r="Y22" s="116">
        <f t="shared" si="0"/>
      </c>
      <c r="Z22" s="114">
        <f t="shared" si="1"/>
      </c>
      <c r="AA22" s="114">
        <f t="shared" si="2"/>
      </c>
      <c r="AB22" s="114">
        <f t="shared" si="3"/>
      </c>
      <c r="AC22" s="114">
        <f t="shared" si="4"/>
      </c>
      <c r="AD22" s="114">
        <f t="shared" si="5"/>
      </c>
      <c r="AE22" s="114">
        <f t="shared" si="6"/>
      </c>
      <c r="AF22" s="114">
        <f t="shared" si="7"/>
      </c>
      <c r="AG22" s="114">
        <f t="shared" si="8"/>
      </c>
      <c r="AH22" s="114">
        <f t="shared" si="9"/>
      </c>
      <c r="AI22" s="114">
        <f t="shared" si="10"/>
      </c>
      <c r="AJ22" s="131">
        <f t="shared" si="11"/>
      </c>
      <c r="AK22" s="115">
        <f t="shared" si="12"/>
      </c>
    </row>
    <row r="23" spans="1:37" ht="18" customHeight="1">
      <c r="A23" s="156" t="s">
        <v>16</v>
      </c>
      <c r="B23" s="88" t="s">
        <v>17</v>
      </c>
      <c r="C23" s="42" t="s">
        <v>146</v>
      </c>
      <c r="D23" s="90">
        <v>11</v>
      </c>
      <c r="E23" s="112"/>
      <c r="F23" s="112"/>
      <c r="G23" s="192"/>
      <c r="H23" s="192"/>
      <c r="I23" s="192"/>
      <c r="J23" s="192"/>
      <c r="K23" s="192"/>
      <c r="L23" s="192"/>
      <c r="M23" s="90">
        <v>11</v>
      </c>
      <c r="N23" s="112"/>
      <c r="O23" s="112"/>
      <c r="P23" s="112"/>
      <c r="Q23" s="192"/>
      <c r="R23" s="192"/>
      <c r="S23" s="192"/>
      <c r="T23" s="192"/>
      <c r="U23" s="192"/>
      <c r="V23" s="192"/>
      <c r="W23" s="90">
        <v>11</v>
      </c>
      <c r="X23" s="36"/>
      <c r="Y23" s="116">
        <f t="shared" si="0"/>
      </c>
      <c r="Z23" s="114">
        <f t="shared" si="1"/>
      </c>
      <c r="AA23" s="114">
        <f t="shared" si="2"/>
      </c>
      <c r="AB23" s="114">
        <f t="shared" si="3"/>
      </c>
      <c r="AC23" s="114">
        <f t="shared" si="4"/>
      </c>
      <c r="AD23" s="114">
        <f t="shared" si="5"/>
      </c>
      <c r="AE23" s="114">
        <f t="shared" si="6"/>
      </c>
      <c r="AF23" s="114">
        <f t="shared" si="7"/>
      </c>
      <c r="AG23" s="114">
        <f t="shared" si="8"/>
      </c>
      <c r="AH23" s="114">
        <f t="shared" si="9"/>
      </c>
      <c r="AI23" s="114">
        <f t="shared" si="10"/>
      </c>
      <c r="AJ23" s="131">
        <f t="shared" si="11"/>
      </c>
      <c r="AK23" s="115">
        <f t="shared" si="12"/>
      </c>
    </row>
    <row r="24" spans="1:37" ht="18" customHeight="1">
      <c r="A24" s="156" t="s">
        <v>18</v>
      </c>
      <c r="B24" s="88" t="s">
        <v>35</v>
      </c>
      <c r="C24" s="42" t="s">
        <v>147</v>
      </c>
      <c r="D24" s="90">
        <v>12</v>
      </c>
      <c r="E24" s="112"/>
      <c r="F24" s="112"/>
      <c r="G24" s="192"/>
      <c r="H24" s="192"/>
      <c r="I24" s="192"/>
      <c r="J24" s="192"/>
      <c r="K24" s="192"/>
      <c r="L24" s="192"/>
      <c r="M24" s="90">
        <v>12</v>
      </c>
      <c r="N24" s="112"/>
      <c r="O24" s="112"/>
      <c r="P24" s="112"/>
      <c r="Q24" s="192"/>
      <c r="R24" s="192"/>
      <c r="S24" s="192"/>
      <c r="T24" s="192"/>
      <c r="U24" s="192"/>
      <c r="V24" s="192"/>
      <c r="W24" s="90">
        <v>12</v>
      </c>
      <c r="X24" s="36"/>
      <c r="Y24" s="116">
        <f t="shared" si="0"/>
      </c>
      <c r="Z24" s="114">
        <f t="shared" si="1"/>
      </c>
      <c r="AA24" s="114">
        <f t="shared" si="2"/>
      </c>
      <c r="AB24" s="114">
        <f t="shared" si="3"/>
      </c>
      <c r="AC24" s="114">
        <f t="shared" si="4"/>
      </c>
      <c r="AD24" s="114">
        <f t="shared" si="5"/>
      </c>
      <c r="AE24" s="114">
        <f t="shared" si="6"/>
      </c>
      <c r="AF24" s="114">
        <f t="shared" si="7"/>
      </c>
      <c r="AG24" s="114">
        <f t="shared" si="8"/>
      </c>
      <c r="AH24" s="114">
        <f t="shared" si="9"/>
      </c>
      <c r="AI24" s="114">
        <f t="shared" si="10"/>
      </c>
      <c r="AJ24" s="131">
        <f t="shared" si="11"/>
      </c>
      <c r="AK24" s="115">
        <f t="shared" si="12"/>
      </c>
    </row>
    <row r="25" spans="1:37" ht="18" customHeight="1">
      <c r="A25" s="156" t="s">
        <v>19</v>
      </c>
      <c r="B25" s="88" t="s">
        <v>20</v>
      </c>
      <c r="C25" s="91" t="s">
        <v>148</v>
      </c>
      <c r="D25" s="90">
        <v>13</v>
      </c>
      <c r="E25" s="112"/>
      <c r="F25" s="112"/>
      <c r="G25" s="192"/>
      <c r="H25" s="192"/>
      <c r="I25" s="192"/>
      <c r="J25" s="192"/>
      <c r="K25" s="192"/>
      <c r="L25" s="192"/>
      <c r="M25" s="90">
        <v>13</v>
      </c>
      <c r="N25" s="112"/>
      <c r="O25" s="112"/>
      <c r="P25" s="112"/>
      <c r="Q25" s="192"/>
      <c r="R25" s="192"/>
      <c r="S25" s="192"/>
      <c r="T25" s="192"/>
      <c r="U25" s="192"/>
      <c r="V25" s="192"/>
      <c r="W25" s="90">
        <v>13</v>
      </c>
      <c r="X25" s="36"/>
      <c r="Y25" s="116">
        <f t="shared" si="0"/>
      </c>
      <c r="Z25" s="114">
        <f t="shared" si="1"/>
      </c>
      <c r="AA25" s="114">
        <f t="shared" si="2"/>
      </c>
      <c r="AB25" s="114">
        <f t="shared" si="3"/>
      </c>
      <c r="AC25" s="114">
        <f t="shared" si="4"/>
      </c>
      <c r="AD25" s="114">
        <f t="shared" si="5"/>
      </c>
      <c r="AE25" s="114">
        <f t="shared" si="6"/>
      </c>
      <c r="AF25" s="114">
        <f t="shared" si="7"/>
      </c>
      <c r="AG25" s="114">
        <f t="shared" si="8"/>
      </c>
      <c r="AH25" s="114">
        <f t="shared" si="9"/>
      </c>
      <c r="AI25" s="114">
        <f t="shared" si="10"/>
      </c>
      <c r="AJ25" s="131">
        <f t="shared" si="11"/>
      </c>
      <c r="AK25" s="115">
        <f t="shared" si="12"/>
      </c>
    </row>
    <row r="26" spans="1:37" ht="17.25" customHeight="1">
      <c r="A26" s="156" t="s">
        <v>150</v>
      </c>
      <c r="B26" s="88" t="s">
        <v>151</v>
      </c>
      <c r="C26" s="113" t="s">
        <v>149</v>
      </c>
      <c r="D26" s="90">
        <v>14</v>
      </c>
      <c r="E26" s="112"/>
      <c r="F26" s="112"/>
      <c r="G26" s="192"/>
      <c r="H26" s="192"/>
      <c r="I26" s="192"/>
      <c r="J26" s="192"/>
      <c r="K26" s="192"/>
      <c r="L26" s="192"/>
      <c r="M26" s="90">
        <v>14</v>
      </c>
      <c r="N26" s="112"/>
      <c r="O26" s="112"/>
      <c r="P26" s="112"/>
      <c r="Q26" s="192"/>
      <c r="R26" s="192"/>
      <c r="S26" s="192"/>
      <c r="T26" s="192"/>
      <c r="U26" s="192"/>
      <c r="V26" s="192"/>
      <c r="W26" s="90">
        <v>14</v>
      </c>
      <c r="X26" s="36"/>
      <c r="Y26" s="116">
        <f t="shared" si="0"/>
      </c>
      <c r="Z26" s="114">
        <f t="shared" si="1"/>
      </c>
      <c r="AA26" s="114">
        <f t="shared" si="2"/>
      </c>
      <c r="AB26" s="114">
        <f t="shared" si="3"/>
      </c>
      <c r="AC26" s="114">
        <f t="shared" si="4"/>
      </c>
      <c r="AD26" s="114">
        <f t="shared" si="5"/>
      </c>
      <c r="AE26" s="114">
        <f t="shared" si="6"/>
      </c>
      <c r="AF26" s="114">
        <f t="shared" si="7"/>
      </c>
      <c r="AG26" s="114">
        <f t="shared" si="8"/>
      </c>
      <c r="AH26" s="114">
        <f t="shared" si="9"/>
      </c>
      <c r="AI26" s="114">
        <f t="shared" si="10"/>
      </c>
      <c r="AJ26" s="131">
        <f t="shared" si="11"/>
      </c>
      <c r="AK26" s="115">
        <f t="shared" si="12"/>
      </c>
    </row>
    <row r="27" spans="1:37" ht="18" customHeight="1">
      <c r="A27" s="156" t="s">
        <v>153</v>
      </c>
      <c r="B27" s="88" t="s">
        <v>154</v>
      </c>
      <c r="C27" s="143" t="s">
        <v>152</v>
      </c>
      <c r="D27" s="90">
        <v>15</v>
      </c>
      <c r="E27" s="112"/>
      <c r="F27" s="112"/>
      <c r="G27" s="192"/>
      <c r="H27" s="192"/>
      <c r="I27" s="192"/>
      <c r="J27" s="192"/>
      <c r="K27" s="192"/>
      <c r="L27" s="192"/>
      <c r="M27" s="90">
        <v>15</v>
      </c>
      <c r="N27" s="112"/>
      <c r="O27" s="112"/>
      <c r="P27" s="112"/>
      <c r="Q27" s="192"/>
      <c r="R27" s="192"/>
      <c r="S27" s="192"/>
      <c r="T27" s="192"/>
      <c r="U27" s="192"/>
      <c r="V27" s="192"/>
      <c r="W27" s="90">
        <v>15</v>
      </c>
      <c r="X27" s="36"/>
      <c r="Y27" s="116">
        <f t="shared" si="0"/>
      </c>
      <c r="Z27" s="114">
        <f t="shared" si="1"/>
      </c>
      <c r="AA27" s="114">
        <f t="shared" si="2"/>
      </c>
      <c r="AB27" s="114">
        <f t="shared" si="3"/>
      </c>
      <c r="AC27" s="114">
        <f t="shared" si="4"/>
      </c>
      <c r="AD27" s="114">
        <f t="shared" si="5"/>
      </c>
      <c r="AE27" s="114">
        <f t="shared" si="6"/>
      </c>
      <c r="AF27" s="114">
        <f t="shared" si="7"/>
      </c>
      <c r="AG27" s="114">
        <f t="shared" si="8"/>
      </c>
      <c r="AH27" s="114">
        <f t="shared" si="9"/>
      </c>
      <c r="AI27" s="114">
        <f t="shared" si="10"/>
      </c>
      <c r="AJ27" s="131">
        <f t="shared" si="11"/>
      </c>
      <c r="AK27" s="115">
        <f t="shared" si="12"/>
      </c>
    </row>
    <row r="28" spans="1:37" ht="18" customHeight="1">
      <c r="A28" s="156" t="s">
        <v>21</v>
      </c>
      <c r="B28" s="88" t="s">
        <v>22</v>
      </c>
      <c r="C28" s="42" t="s">
        <v>155</v>
      </c>
      <c r="D28" s="90">
        <v>16</v>
      </c>
      <c r="E28" s="112"/>
      <c r="F28" s="112"/>
      <c r="G28" s="192"/>
      <c r="H28" s="192"/>
      <c r="I28" s="192"/>
      <c r="J28" s="192"/>
      <c r="K28" s="192"/>
      <c r="L28" s="192"/>
      <c r="M28" s="90">
        <v>16</v>
      </c>
      <c r="N28" s="112"/>
      <c r="O28" s="112"/>
      <c r="P28" s="112"/>
      <c r="Q28" s="192"/>
      <c r="R28" s="192"/>
      <c r="S28" s="192"/>
      <c r="T28" s="192"/>
      <c r="U28" s="192"/>
      <c r="V28" s="192"/>
      <c r="W28" s="90">
        <v>16</v>
      </c>
      <c r="X28" s="36"/>
      <c r="Y28" s="116">
        <f t="shared" si="0"/>
      </c>
      <c r="Z28" s="114">
        <f t="shared" si="1"/>
      </c>
      <c r="AA28" s="114">
        <f t="shared" si="2"/>
      </c>
      <c r="AB28" s="114">
        <f t="shared" si="3"/>
      </c>
      <c r="AC28" s="114">
        <f t="shared" si="4"/>
      </c>
      <c r="AD28" s="114">
        <f t="shared" si="5"/>
      </c>
      <c r="AE28" s="114">
        <f t="shared" si="6"/>
      </c>
      <c r="AF28" s="114">
        <f t="shared" si="7"/>
      </c>
      <c r="AG28" s="114">
        <f t="shared" si="8"/>
      </c>
      <c r="AH28" s="114">
        <f t="shared" si="9"/>
      </c>
      <c r="AI28" s="114">
        <f t="shared" si="10"/>
      </c>
      <c r="AJ28" s="131">
        <f t="shared" si="11"/>
      </c>
      <c r="AK28" s="115">
        <f t="shared" si="12"/>
      </c>
    </row>
    <row r="29" spans="1:37" ht="18" customHeight="1">
      <c r="A29" s="156" t="s">
        <v>23</v>
      </c>
      <c r="B29" s="88" t="s">
        <v>24</v>
      </c>
      <c r="C29" s="42" t="s">
        <v>156</v>
      </c>
      <c r="D29" s="90">
        <v>17</v>
      </c>
      <c r="E29" s="112"/>
      <c r="F29" s="112"/>
      <c r="G29" s="192"/>
      <c r="H29" s="192"/>
      <c r="I29" s="192"/>
      <c r="J29" s="192"/>
      <c r="K29" s="192"/>
      <c r="L29" s="192"/>
      <c r="M29" s="90">
        <v>17</v>
      </c>
      <c r="N29" s="112"/>
      <c r="O29" s="112"/>
      <c r="P29" s="112"/>
      <c r="Q29" s="192"/>
      <c r="R29" s="192"/>
      <c r="S29" s="192"/>
      <c r="T29" s="192"/>
      <c r="U29" s="192"/>
      <c r="V29" s="192"/>
      <c r="W29" s="90">
        <v>17</v>
      </c>
      <c r="X29" s="36"/>
      <c r="Y29" s="116">
        <f t="shared" si="0"/>
      </c>
      <c r="Z29" s="114">
        <f t="shared" si="1"/>
      </c>
      <c r="AA29" s="114">
        <f t="shared" si="2"/>
      </c>
      <c r="AB29" s="114">
        <f t="shared" si="3"/>
      </c>
      <c r="AC29" s="114">
        <f t="shared" si="4"/>
      </c>
      <c r="AD29" s="114">
        <f t="shared" si="5"/>
      </c>
      <c r="AE29" s="114">
        <f t="shared" si="6"/>
      </c>
      <c r="AF29" s="114">
        <f t="shared" si="7"/>
      </c>
      <c r="AG29" s="114">
        <f t="shared" si="8"/>
      </c>
      <c r="AH29" s="114">
        <f t="shared" si="9"/>
      </c>
      <c r="AI29" s="114">
        <f t="shared" si="10"/>
      </c>
      <c r="AJ29" s="131">
        <f t="shared" si="11"/>
      </c>
      <c r="AK29" s="115">
        <f t="shared" si="12"/>
      </c>
    </row>
    <row r="30" spans="1:37" ht="18" customHeight="1">
      <c r="A30" s="156" t="s">
        <v>25</v>
      </c>
      <c r="B30" s="88" t="s">
        <v>26</v>
      </c>
      <c r="C30" s="42" t="s">
        <v>157</v>
      </c>
      <c r="D30" s="90">
        <v>18</v>
      </c>
      <c r="E30" s="112"/>
      <c r="F30" s="112"/>
      <c r="G30" s="192"/>
      <c r="H30" s="192"/>
      <c r="I30" s="192"/>
      <c r="J30" s="192"/>
      <c r="K30" s="192"/>
      <c r="L30" s="192"/>
      <c r="M30" s="90">
        <v>18</v>
      </c>
      <c r="N30" s="112"/>
      <c r="O30" s="112"/>
      <c r="P30" s="112"/>
      <c r="Q30" s="192"/>
      <c r="R30" s="192"/>
      <c r="S30" s="192"/>
      <c r="T30" s="192"/>
      <c r="U30" s="192"/>
      <c r="V30" s="192"/>
      <c r="W30" s="90">
        <v>18</v>
      </c>
      <c r="X30" s="36"/>
      <c r="Y30" s="116">
        <f t="shared" si="0"/>
      </c>
      <c r="Z30" s="114">
        <f t="shared" si="1"/>
      </c>
      <c r="AA30" s="114">
        <f t="shared" si="2"/>
      </c>
      <c r="AB30" s="114">
        <f t="shared" si="3"/>
      </c>
      <c r="AC30" s="114">
        <f t="shared" si="4"/>
      </c>
      <c r="AD30" s="114">
        <f t="shared" si="5"/>
      </c>
      <c r="AE30" s="114">
        <f t="shared" si="6"/>
      </c>
      <c r="AF30" s="114">
        <f t="shared" si="7"/>
      </c>
      <c r="AG30" s="114">
        <f t="shared" si="8"/>
      </c>
      <c r="AH30" s="114">
        <f t="shared" si="9"/>
      </c>
      <c r="AI30" s="114">
        <f t="shared" si="10"/>
      </c>
      <c r="AJ30" s="131">
        <f t="shared" si="11"/>
      </c>
      <c r="AK30" s="115">
        <f t="shared" si="12"/>
      </c>
    </row>
    <row r="31" spans="1:37" ht="18" customHeight="1">
      <c r="A31" s="156" t="s">
        <v>27</v>
      </c>
      <c r="B31" s="88" t="s">
        <v>28</v>
      </c>
      <c r="C31" s="42" t="s">
        <v>158</v>
      </c>
      <c r="D31" s="90">
        <v>19</v>
      </c>
      <c r="E31" s="112"/>
      <c r="F31" s="112"/>
      <c r="G31" s="192"/>
      <c r="H31" s="192"/>
      <c r="I31" s="192"/>
      <c r="J31" s="192"/>
      <c r="K31" s="192"/>
      <c r="L31" s="192"/>
      <c r="M31" s="90">
        <v>19</v>
      </c>
      <c r="N31" s="112"/>
      <c r="O31" s="112"/>
      <c r="P31" s="112"/>
      <c r="Q31" s="192"/>
      <c r="R31" s="192"/>
      <c r="S31" s="192"/>
      <c r="T31" s="192"/>
      <c r="U31" s="192"/>
      <c r="V31" s="192"/>
      <c r="W31" s="90">
        <v>19</v>
      </c>
      <c r="X31" s="36"/>
      <c r="Y31" s="116">
        <f t="shared" si="0"/>
      </c>
      <c r="Z31" s="114">
        <f t="shared" si="1"/>
      </c>
      <c r="AA31" s="114">
        <f t="shared" si="2"/>
      </c>
      <c r="AB31" s="114">
        <f t="shared" si="3"/>
      </c>
      <c r="AC31" s="114">
        <f t="shared" si="4"/>
      </c>
      <c r="AD31" s="114">
        <f t="shared" si="5"/>
      </c>
      <c r="AE31" s="114">
        <f t="shared" si="6"/>
      </c>
      <c r="AF31" s="114">
        <f t="shared" si="7"/>
      </c>
      <c r="AG31" s="114">
        <f t="shared" si="8"/>
      </c>
      <c r="AH31" s="114">
        <f t="shared" si="9"/>
      </c>
      <c r="AI31" s="114">
        <f t="shared" si="10"/>
      </c>
      <c r="AJ31" s="131">
        <f t="shared" si="11"/>
      </c>
      <c r="AK31" s="115">
        <f t="shared" si="12"/>
      </c>
    </row>
    <row r="32" spans="1:37" ht="18" customHeight="1">
      <c r="A32" s="156" t="s">
        <v>29</v>
      </c>
      <c r="B32" s="88" t="s">
        <v>30</v>
      </c>
      <c r="C32" s="42" t="s">
        <v>159</v>
      </c>
      <c r="D32" s="90">
        <v>20</v>
      </c>
      <c r="E32" s="112"/>
      <c r="F32" s="112"/>
      <c r="G32" s="192"/>
      <c r="H32" s="192"/>
      <c r="I32" s="192"/>
      <c r="J32" s="192"/>
      <c r="K32" s="192"/>
      <c r="L32" s="192"/>
      <c r="M32" s="90">
        <v>20</v>
      </c>
      <c r="N32" s="112"/>
      <c r="O32" s="112"/>
      <c r="P32" s="112"/>
      <c r="Q32" s="192"/>
      <c r="R32" s="192"/>
      <c r="S32" s="192"/>
      <c r="T32" s="192"/>
      <c r="U32" s="192"/>
      <c r="V32" s="192"/>
      <c r="W32" s="90">
        <v>20</v>
      </c>
      <c r="X32" s="36"/>
      <c r="Y32" s="116">
        <f t="shared" si="0"/>
      </c>
      <c r="Z32" s="114">
        <f t="shared" si="1"/>
      </c>
      <c r="AA32" s="114">
        <f t="shared" si="2"/>
      </c>
      <c r="AB32" s="114">
        <f t="shared" si="3"/>
      </c>
      <c r="AC32" s="114">
        <f t="shared" si="4"/>
      </c>
      <c r="AD32" s="114">
        <f t="shared" si="5"/>
      </c>
      <c r="AE32" s="114">
        <f t="shared" si="6"/>
      </c>
      <c r="AF32" s="114">
        <f t="shared" si="7"/>
      </c>
      <c r="AG32" s="114">
        <f t="shared" si="8"/>
      </c>
      <c r="AH32" s="114">
        <f t="shared" si="9"/>
      </c>
      <c r="AI32" s="114">
        <f t="shared" si="10"/>
      </c>
      <c r="AJ32" s="131">
        <f t="shared" si="11"/>
      </c>
      <c r="AK32" s="115">
        <f t="shared" si="12"/>
      </c>
    </row>
    <row r="33" spans="1:37" ht="18" customHeight="1">
      <c r="A33" s="156" t="s">
        <v>31</v>
      </c>
      <c r="B33" s="88" t="s">
        <v>32</v>
      </c>
      <c r="C33" s="42" t="s">
        <v>160</v>
      </c>
      <c r="D33" s="90">
        <v>21</v>
      </c>
      <c r="E33" s="112"/>
      <c r="F33" s="112"/>
      <c r="G33" s="192"/>
      <c r="H33" s="192"/>
      <c r="I33" s="192"/>
      <c r="J33" s="192"/>
      <c r="K33" s="192"/>
      <c r="L33" s="192"/>
      <c r="M33" s="90">
        <v>21</v>
      </c>
      <c r="N33" s="112"/>
      <c r="O33" s="112"/>
      <c r="P33" s="112"/>
      <c r="Q33" s="192"/>
      <c r="R33" s="192"/>
      <c r="S33" s="192"/>
      <c r="T33" s="192"/>
      <c r="U33" s="192"/>
      <c r="V33" s="192"/>
      <c r="W33" s="90">
        <v>21</v>
      </c>
      <c r="X33" s="36"/>
      <c r="Y33" s="116">
        <f t="shared" si="0"/>
      </c>
      <c r="Z33" s="114">
        <f t="shared" si="1"/>
      </c>
      <c r="AA33" s="114">
        <f t="shared" si="2"/>
      </c>
      <c r="AB33" s="114">
        <f t="shared" si="3"/>
      </c>
      <c r="AC33" s="114">
        <f t="shared" si="4"/>
      </c>
      <c r="AD33" s="114">
        <f t="shared" si="5"/>
      </c>
      <c r="AE33" s="114">
        <f t="shared" si="6"/>
      </c>
      <c r="AF33" s="114">
        <f t="shared" si="7"/>
      </c>
      <c r="AG33" s="114">
        <f t="shared" si="8"/>
      </c>
      <c r="AH33" s="114">
        <f t="shared" si="9"/>
      </c>
      <c r="AI33" s="114">
        <f t="shared" si="10"/>
      </c>
      <c r="AJ33" s="131">
        <f t="shared" si="11"/>
      </c>
      <c r="AK33" s="115">
        <f t="shared" si="12"/>
      </c>
    </row>
    <row r="34" spans="1:37" ht="18" customHeight="1">
      <c r="A34" s="159"/>
      <c r="B34" s="41"/>
      <c r="C34" s="97" t="s">
        <v>161</v>
      </c>
      <c r="D34" s="90">
        <v>22</v>
      </c>
      <c r="E34" s="112"/>
      <c r="F34" s="112"/>
      <c r="G34" s="192"/>
      <c r="H34" s="192"/>
      <c r="I34" s="192"/>
      <c r="J34" s="192"/>
      <c r="K34" s="192"/>
      <c r="L34" s="192"/>
      <c r="M34" s="90">
        <v>22</v>
      </c>
      <c r="N34" s="112"/>
      <c r="O34" s="112"/>
      <c r="P34" s="112"/>
      <c r="Q34" s="192"/>
      <c r="R34" s="192"/>
      <c r="S34" s="192"/>
      <c r="T34" s="192"/>
      <c r="U34" s="192"/>
      <c r="V34" s="192"/>
      <c r="W34" s="90">
        <v>22</v>
      </c>
      <c r="X34" s="36"/>
      <c r="Y34" s="116">
        <f t="shared" si="0"/>
      </c>
      <c r="Z34" s="114">
        <f t="shared" si="1"/>
      </c>
      <c r="AA34" s="114">
        <f t="shared" si="2"/>
      </c>
      <c r="AB34" s="114">
        <f t="shared" si="3"/>
      </c>
      <c r="AC34" s="114">
        <f t="shared" si="4"/>
      </c>
      <c r="AD34" s="114">
        <f t="shared" si="5"/>
      </c>
      <c r="AE34" s="114">
        <f t="shared" si="6"/>
      </c>
      <c r="AF34" s="114">
        <f t="shared" si="7"/>
      </c>
      <c r="AG34" s="114">
        <f t="shared" si="8"/>
      </c>
      <c r="AH34" s="114">
        <f t="shared" si="9"/>
      </c>
      <c r="AI34" s="114">
        <f t="shared" si="10"/>
      </c>
      <c r="AJ34" s="131">
        <f t="shared" si="11"/>
      </c>
      <c r="AK34" s="115">
        <f t="shared" si="12"/>
      </c>
    </row>
    <row r="35" spans="1:37" ht="24" customHeight="1">
      <c r="A35" s="160"/>
      <c r="B35" s="145"/>
      <c r="C35" s="146" t="s">
        <v>162</v>
      </c>
      <c r="D35" s="92">
        <v>30</v>
      </c>
      <c r="E35" s="177"/>
      <c r="F35" s="177"/>
      <c r="G35" s="192"/>
      <c r="H35" s="192"/>
      <c r="I35" s="192"/>
      <c r="J35" s="192"/>
      <c r="K35" s="192"/>
      <c r="L35" s="192"/>
      <c r="M35" s="92">
        <v>30</v>
      </c>
      <c r="N35" s="177"/>
      <c r="O35" s="177"/>
      <c r="P35" s="177"/>
      <c r="Q35" s="192"/>
      <c r="R35" s="192"/>
      <c r="S35" s="192"/>
      <c r="T35" s="192"/>
      <c r="U35" s="192"/>
      <c r="V35" s="192"/>
      <c r="W35" s="92">
        <v>30</v>
      </c>
      <c r="X35" s="36"/>
      <c r="Y35" s="116">
        <f t="shared" si="0"/>
      </c>
      <c r="Z35" s="114">
        <f t="shared" si="1"/>
      </c>
      <c r="AA35" s="114">
        <f t="shared" si="2"/>
      </c>
      <c r="AB35" s="114">
        <f t="shared" si="3"/>
      </c>
      <c r="AC35" s="114">
        <f t="shared" si="4"/>
      </c>
      <c r="AD35" s="114">
        <f t="shared" si="5"/>
      </c>
      <c r="AE35" s="114">
        <f t="shared" si="6"/>
      </c>
      <c r="AF35" s="114">
        <f t="shared" si="7"/>
      </c>
      <c r="AG35" s="114">
        <f t="shared" si="8"/>
      </c>
      <c r="AH35" s="114">
        <f t="shared" si="9"/>
      </c>
      <c r="AI35" s="114">
        <f t="shared" si="10"/>
      </c>
      <c r="AJ35" s="131">
        <f t="shared" si="11"/>
      </c>
      <c r="AK35" s="115">
        <f t="shared" si="12"/>
      </c>
    </row>
    <row r="36" spans="1:37" ht="30.75" customHeight="1">
      <c r="A36" s="156"/>
      <c r="B36" s="8"/>
      <c r="C36" s="93" t="s">
        <v>163</v>
      </c>
      <c r="D36" s="147"/>
      <c r="E36" s="95"/>
      <c r="F36" s="95"/>
      <c r="G36" s="190"/>
      <c r="H36" s="190"/>
      <c r="I36" s="190"/>
      <c r="J36" s="190"/>
      <c r="K36" s="190"/>
      <c r="L36" s="190"/>
      <c r="M36" s="147"/>
      <c r="N36" s="95"/>
      <c r="O36" s="95"/>
      <c r="P36" s="95"/>
      <c r="Q36" s="190"/>
      <c r="R36" s="190"/>
      <c r="S36" s="190"/>
      <c r="T36" s="190"/>
      <c r="U36" s="190"/>
      <c r="V36" s="190"/>
      <c r="W36" s="147"/>
      <c r="X36" s="4"/>
      <c r="Y36" s="139"/>
      <c r="Z36" s="137"/>
      <c r="AA36" s="36"/>
      <c r="AB36" s="36"/>
      <c r="AC36" s="36"/>
      <c r="AD36" s="36"/>
      <c r="AE36" s="36"/>
      <c r="AF36" s="36"/>
      <c r="AG36" s="36"/>
      <c r="AH36" s="36"/>
      <c r="AI36" s="36"/>
      <c r="AJ36" s="135"/>
      <c r="AK36" s="130"/>
    </row>
    <row r="37" spans="1:37" ht="18" customHeight="1">
      <c r="A37" s="156"/>
      <c r="B37" s="39"/>
      <c r="C37" s="83" t="s">
        <v>134</v>
      </c>
      <c r="D37" s="94">
        <v>31</v>
      </c>
      <c r="E37" s="112"/>
      <c r="F37" s="112"/>
      <c r="G37" s="192"/>
      <c r="H37" s="192"/>
      <c r="I37" s="192"/>
      <c r="J37" s="192"/>
      <c r="K37" s="192"/>
      <c r="L37" s="192"/>
      <c r="M37" s="90">
        <v>31</v>
      </c>
      <c r="N37" s="112"/>
      <c r="O37" s="112"/>
      <c r="P37" s="112"/>
      <c r="Q37" s="192"/>
      <c r="R37" s="192"/>
      <c r="S37" s="192"/>
      <c r="T37" s="192"/>
      <c r="U37" s="192"/>
      <c r="V37" s="192"/>
      <c r="W37" s="90">
        <v>31</v>
      </c>
      <c r="X37" s="36"/>
      <c r="Y37" s="116">
        <f aca="true" t="shared" si="13" ref="Y37:Y60">IF(MIN(E37:V37)&gt;=0,"","WARNING")</f>
      </c>
      <c r="Z37" s="114">
        <f aca="true" t="shared" si="14" ref="Z37:Z60">IF(G37&gt;=H37,"","WARNING")</f>
      </c>
      <c r="AA37" s="114">
        <f aca="true" t="shared" si="15" ref="AA37:AA60">IF(Q37&gt;=T37,"","WARNING")</f>
      </c>
      <c r="AB37" s="114">
        <f aca="true" t="shared" si="16" ref="AB37:AB60">IF(R37&gt;=U37,"","WARNING")</f>
      </c>
      <c r="AC37" s="114">
        <f aca="true" t="shared" si="17" ref="AC37:AC60">IF(S37&gt;=V37,"","WARNING")</f>
      </c>
      <c r="AD37" s="114">
        <f aca="true" t="shared" si="18" ref="AD37:AD60">IF(G37&lt;=L37,"","ERROR")</f>
      </c>
      <c r="AE37" s="114">
        <f aca="true" t="shared" si="19" ref="AE37:AE60">IF(Q37&lt;=I37,"","ERROR")</f>
      </c>
      <c r="AF37" s="114">
        <f aca="true" t="shared" si="20" ref="AF37:AF60">IF(R37&lt;=J37,"","ERROR")</f>
      </c>
      <c r="AG37" s="114">
        <f aca="true" t="shared" si="21" ref="AG37:AG60">IF(S37&lt;=K37,"","ERROR")</f>
      </c>
      <c r="AH37" s="114">
        <f aca="true" t="shared" si="22" ref="AH37:AH60">IF(AND(I37&lt;=J37)*(J37&lt;=K37)*(K37&lt;=L37),"","ERROR")</f>
      </c>
      <c r="AI37" s="114">
        <f aca="true" t="shared" si="23" ref="AI37:AI60">IF(AND(Q37&lt;=R37)*(R37&lt;=S37),"","ERROR")</f>
      </c>
      <c r="AJ37" s="131">
        <f aca="true" t="shared" si="24" ref="AJ37:AJ60">IF(MAX(G37:L37,Q37:V37)&gt;100,"ERROR","")</f>
      </c>
      <c r="AK37" s="115">
        <f aca="true" t="shared" si="25" ref="AK37:AK60">IF(F37=1,IF(AND(F37=1,(I37+J37+K37+L37+Q37+R37+S37)/7=G37,(T37+U37+V37)/3=H37,(F37+N37+O37+P37)/4=1),"","ERROR"),"")</f>
      </c>
    </row>
    <row r="38" spans="1:37" ht="18" customHeight="1">
      <c r="A38" s="156" t="s">
        <v>3</v>
      </c>
      <c r="B38" s="87" t="s">
        <v>6</v>
      </c>
      <c r="C38" s="42" t="s">
        <v>135</v>
      </c>
      <c r="D38" s="90">
        <v>32</v>
      </c>
      <c r="E38" s="112"/>
      <c r="F38" s="112"/>
      <c r="G38" s="192"/>
      <c r="H38" s="192"/>
      <c r="I38" s="192"/>
      <c r="J38" s="192"/>
      <c r="K38" s="192"/>
      <c r="L38" s="192"/>
      <c r="M38" s="90">
        <v>32</v>
      </c>
      <c r="N38" s="112"/>
      <c r="O38" s="112"/>
      <c r="P38" s="112"/>
      <c r="Q38" s="192"/>
      <c r="R38" s="192"/>
      <c r="S38" s="192"/>
      <c r="T38" s="192"/>
      <c r="U38" s="192"/>
      <c r="V38" s="192"/>
      <c r="W38" s="90">
        <v>32</v>
      </c>
      <c r="X38" s="36"/>
      <c r="Y38" s="116">
        <f t="shared" si="13"/>
      </c>
      <c r="Z38" s="114">
        <f t="shared" si="14"/>
      </c>
      <c r="AA38" s="114">
        <f t="shared" si="15"/>
      </c>
      <c r="AB38" s="114">
        <f t="shared" si="16"/>
      </c>
      <c r="AC38" s="114">
        <f t="shared" si="17"/>
      </c>
      <c r="AD38" s="114">
        <f t="shared" si="18"/>
      </c>
      <c r="AE38" s="114">
        <f t="shared" si="19"/>
      </c>
      <c r="AF38" s="114">
        <f t="shared" si="20"/>
      </c>
      <c r="AG38" s="114">
        <f t="shared" si="21"/>
      </c>
      <c r="AH38" s="114">
        <f t="shared" si="22"/>
      </c>
      <c r="AI38" s="114">
        <f t="shared" si="23"/>
      </c>
      <c r="AJ38" s="131">
        <f t="shared" si="24"/>
      </c>
      <c r="AK38" s="115">
        <f t="shared" si="25"/>
      </c>
    </row>
    <row r="39" spans="1:37" ht="18" customHeight="1">
      <c r="A39" s="156" t="s">
        <v>4</v>
      </c>
      <c r="B39" s="88" t="s">
        <v>7</v>
      </c>
      <c r="C39" s="42" t="s">
        <v>136</v>
      </c>
      <c r="D39" s="90">
        <v>33</v>
      </c>
      <c r="E39" s="112"/>
      <c r="F39" s="112"/>
      <c r="G39" s="192"/>
      <c r="H39" s="192"/>
      <c r="I39" s="192"/>
      <c r="J39" s="192"/>
      <c r="K39" s="192"/>
      <c r="L39" s="192"/>
      <c r="M39" s="90">
        <v>33</v>
      </c>
      <c r="N39" s="112"/>
      <c r="O39" s="112"/>
      <c r="P39" s="112"/>
      <c r="Q39" s="192"/>
      <c r="R39" s="192"/>
      <c r="S39" s="192"/>
      <c r="T39" s="192"/>
      <c r="U39" s="192"/>
      <c r="V39" s="192"/>
      <c r="W39" s="90">
        <v>33</v>
      </c>
      <c r="X39" s="36"/>
      <c r="Y39" s="116">
        <f t="shared" si="13"/>
      </c>
      <c r="Z39" s="114">
        <f t="shared" si="14"/>
      </c>
      <c r="AA39" s="114">
        <f t="shared" si="15"/>
      </c>
      <c r="AB39" s="114">
        <f t="shared" si="16"/>
      </c>
      <c r="AC39" s="114">
        <f t="shared" si="17"/>
      </c>
      <c r="AD39" s="114">
        <f t="shared" si="18"/>
      </c>
      <c r="AE39" s="114">
        <f t="shared" si="19"/>
      </c>
      <c r="AF39" s="114">
        <f t="shared" si="20"/>
      </c>
      <c r="AG39" s="114">
        <f t="shared" si="21"/>
      </c>
      <c r="AH39" s="114">
        <f t="shared" si="22"/>
      </c>
      <c r="AI39" s="114">
        <f t="shared" si="23"/>
      </c>
      <c r="AJ39" s="131">
        <f t="shared" si="24"/>
      </c>
      <c r="AK39" s="115">
        <f t="shared" si="25"/>
      </c>
    </row>
    <row r="40" spans="1:37" ht="18" customHeight="1">
      <c r="A40" s="156" t="s">
        <v>5</v>
      </c>
      <c r="B40" s="88" t="s">
        <v>8</v>
      </c>
      <c r="C40" s="89" t="s">
        <v>137</v>
      </c>
      <c r="D40" s="90">
        <v>34</v>
      </c>
      <c r="E40" s="112"/>
      <c r="F40" s="112"/>
      <c r="G40" s="192"/>
      <c r="H40" s="192"/>
      <c r="I40" s="192"/>
      <c r="J40" s="192"/>
      <c r="K40" s="192"/>
      <c r="L40" s="192"/>
      <c r="M40" s="90">
        <v>34</v>
      </c>
      <c r="N40" s="112"/>
      <c r="O40" s="112"/>
      <c r="P40" s="112"/>
      <c r="Q40" s="192"/>
      <c r="R40" s="192"/>
      <c r="S40" s="192"/>
      <c r="T40" s="192"/>
      <c r="U40" s="192"/>
      <c r="V40" s="192"/>
      <c r="W40" s="90">
        <v>34</v>
      </c>
      <c r="X40" s="36"/>
      <c r="Y40" s="116">
        <f t="shared" si="13"/>
      </c>
      <c r="Z40" s="114">
        <f t="shared" si="14"/>
      </c>
      <c r="AA40" s="114">
        <f t="shared" si="15"/>
      </c>
      <c r="AB40" s="114">
        <f t="shared" si="16"/>
      </c>
      <c r="AC40" s="114">
        <f t="shared" si="17"/>
      </c>
      <c r="AD40" s="114">
        <f t="shared" si="18"/>
      </c>
      <c r="AE40" s="114">
        <f t="shared" si="19"/>
      </c>
      <c r="AF40" s="114">
        <f t="shared" si="20"/>
      </c>
      <c r="AG40" s="114">
        <f t="shared" si="21"/>
      </c>
      <c r="AH40" s="114">
        <f t="shared" si="22"/>
      </c>
      <c r="AI40" s="114">
        <f t="shared" si="23"/>
      </c>
      <c r="AJ40" s="131">
        <f t="shared" si="24"/>
      </c>
      <c r="AK40" s="115">
        <f t="shared" si="25"/>
      </c>
    </row>
    <row r="41" spans="1:37" ht="30" customHeight="1">
      <c r="A41" s="158" t="s">
        <v>140</v>
      </c>
      <c r="B41" s="144" t="s">
        <v>139</v>
      </c>
      <c r="C41" s="143" t="s">
        <v>138</v>
      </c>
      <c r="D41" s="90">
        <v>35</v>
      </c>
      <c r="E41" s="112"/>
      <c r="F41" s="112"/>
      <c r="G41" s="192"/>
      <c r="H41" s="192"/>
      <c r="I41" s="192"/>
      <c r="J41" s="192"/>
      <c r="K41" s="192"/>
      <c r="L41" s="192"/>
      <c r="M41" s="90">
        <v>35</v>
      </c>
      <c r="N41" s="112"/>
      <c r="O41" s="112"/>
      <c r="P41" s="112"/>
      <c r="Q41" s="192"/>
      <c r="R41" s="192"/>
      <c r="S41" s="192"/>
      <c r="T41" s="192"/>
      <c r="U41" s="192"/>
      <c r="V41" s="192"/>
      <c r="W41" s="90">
        <v>35</v>
      </c>
      <c r="X41" s="36"/>
      <c r="Y41" s="116">
        <f t="shared" si="13"/>
      </c>
      <c r="Z41" s="114">
        <f t="shared" si="14"/>
      </c>
      <c r="AA41" s="114">
        <f t="shared" si="15"/>
      </c>
      <c r="AB41" s="114">
        <f t="shared" si="16"/>
      </c>
      <c r="AC41" s="114">
        <f t="shared" si="17"/>
      </c>
      <c r="AD41" s="114">
        <f t="shared" si="18"/>
      </c>
      <c r="AE41" s="114">
        <f t="shared" si="19"/>
      </c>
      <c r="AF41" s="114">
        <f t="shared" si="20"/>
      </c>
      <c r="AG41" s="114">
        <f t="shared" si="21"/>
      </c>
      <c r="AH41" s="114">
        <f t="shared" si="22"/>
      </c>
      <c r="AI41" s="114">
        <f t="shared" si="23"/>
      </c>
      <c r="AJ41" s="131">
        <f t="shared" si="24"/>
      </c>
      <c r="AK41" s="115">
        <f t="shared" si="25"/>
      </c>
    </row>
    <row r="42" spans="1:37" ht="30" customHeight="1">
      <c r="A42" s="158" t="s">
        <v>48</v>
      </c>
      <c r="B42" s="144" t="s">
        <v>47</v>
      </c>
      <c r="C42" s="143" t="s">
        <v>141</v>
      </c>
      <c r="D42" s="90">
        <v>36</v>
      </c>
      <c r="E42" s="112"/>
      <c r="F42" s="112"/>
      <c r="G42" s="192"/>
      <c r="H42" s="192"/>
      <c r="I42" s="192"/>
      <c r="J42" s="192"/>
      <c r="K42" s="192"/>
      <c r="L42" s="192"/>
      <c r="M42" s="90">
        <v>36</v>
      </c>
      <c r="N42" s="112"/>
      <c r="O42" s="112"/>
      <c r="P42" s="112"/>
      <c r="Q42" s="192"/>
      <c r="R42" s="192"/>
      <c r="S42" s="192"/>
      <c r="T42" s="192"/>
      <c r="U42" s="192"/>
      <c r="V42" s="192"/>
      <c r="W42" s="90">
        <v>36</v>
      </c>
      <c r="X42" s="36"/>
      <c r="Y42" s="116">
        <f t="shared" si="13"/>
      </c>
      <c r="Z42" s="114">
        <f t="shared" si="14"/>
      </c>
      <c r="AA42" s="114">
        <f t="shared" si="15"/>
      </c>
      <c r="AB42" s="114">
        <f t="shared" si="16"/>
      </c>
      <c r="AC42" s="114">
        <f t="shared" si="17"/>
      </c>
      <c r="AD42" s="114">
        <f t="shared" si="18"/>
      </c>
      <c r="AE42" s="114">
        <f t="shared" si="19"/>
      </c>
      <c r="AF42" s="114">
        <f t="shared" si="20"/>
      </c>
      <c r="AG42" s="114">
        <f t="shared" si="21"/>
      </c>
      <c r="AH42" s="114">
        <f t="shared" si="22"/>
      </c>
      <c r="AI42" s="114">
        <f t="shared" si="23"/>
      </c>
      <c r="AJ42" s="131">
        <f t="shared" si="24"/>
      </c>
      <c r="AK42" s="115">
        <f t="shared" si="25"/>
      </c>
    </row>
    <row r="43" spans="1:37" ht="18" customHeight="1">
      <c r="A43" s="156" t="s">
        <v>9</v>
      </c>
      <c r="B43" s="88" t="s">
        <v>10</v>
      </c>
      <c r="C43" s="42" t="s">
        <v>142</v>
      </c>
      <c r="D43" s="90">
        <v>37</v>
      </c>
      <c r="E43" s="112"/>
      <c r="F43" s="112"/>
      <c r="G43" s="192"/>
      <c r="H43" s="192"/>
      <c r="I43" s="192"/>
      <c r="J43" s="192"/>
      <c r="K43" s="192"/>
      <c r="L43" s="192"/>
      <c r="M43" s="90">
        <v>37</v>
      </c>
      <c r="N43" s="112"/>
      <c r="O43" s="112"/>
      <c r="P43" s="112"/>
      <c r="Q43" s="192"/>
      <c r="R43" s="192"/>
      <c r="S43" s="192"/>
      <c r="T43" s="192"/>
      <c r="U43" s="192"/>
      <c r="V43" s="192"/>
      <c r="W43" s="90">
        <v>37</v>
      </c>
      <c r="X43" s="36"/>
      <c r="Y43" s="116">
        <f t="shared" si="13"/>
      </c>
      <c r="Z43" s="114">
        <f t="shared" si="14"/>
      </c>
      <c r="AA43" s="114">
        <f t="shared" si="15"/>
      </c>
      <c r="AB43" s="114">
        <f t="shared" si="16"/>
      </c>
      <c r="AC43" s="114">
        <f t="shared" si="17"/>
      </c>
      <c r="AD43" s="114">
        <f t="shared" si="18"/>
      </c>
      <c r="AE43" s="114">
        <f t="shared" si="19"/>
      </c>
      <c r="AF43" s="114">
        <f t="shared" si="20"/>
      </c>
      <c r="AG43" s="114">
        <f t="shared" si="21"/>
      </c>
      <c r="AH43" s="114">
        <f t="shared" si="22"/>
      </c>
      <c r="AI43" s="114">
        <f t="shared" si="23"/>
      </c>
      <c r="AJ43" s="131">
        <f t="shared" si="24"/>
      </c>
      <c r="AK43" s="115">
        <f t="shared" si="25"/>
      </c>
    </row>
    <row r="44" spans="1:37" ht="18" customHeight="1">
      <c r="A44" s="156" t="s">
        <v>11</v>
      </c>
      <c r="B44" s="88" t="s">
        <v>12</v>
      </c>
      <c r="C44" s="42" t="s">
        <v>143</v>
      </c>
      <c r="D44" s="90">
        <v>38</v>
      </c>
      <c r="E44" s="112"/>
      <c r="F44" s="112"/>
      <c r="G44" s="192"/>
      <c r="H44" s="192"/>
      <c r="I44" s="192"/>
      <c r="J44" s="192"/>
      <c r="K44" s="192"/>
      <c r="L44" s="192"/>
      <c r="M44" s="90">
        <v>38</v>
      </c>
      <c r="N44" s="112"/>
      <c r="O44" s="112"/>
      <c r="P44" s="112"/>
      <c r="Q44" s="192"/>
      <c r="R44" s="192"/>
      <c r="S44" s="192"/>
      <c r="T44" s="192"/>
      <c r="U44" s="192"/>
      <c r="V44" s="192"/>
      <c r="W44" s="90">
        <v>38</v>
      </c>
      <c r="X44" s="36"/>
      <c r="Y44" s="116">
        <f t="shared" si="13"/>
      </c>
      <c r="Z44" s="114">
        <f t="shared" si="14"/>
      </c>
      <c r="AA44" s="114">
        <f t="shared" si="15"/>
      </c>
      <c r="AB44" s="114">
        <f t="shared" si="16"/>
      </c>
      <c r="AC44" s="114">
        <f t="shared" si="17"/>
      </c>
      <c r="AD44" s="114">
        <f t="shared" si="18"/>
      </c>
      <c r="AE44" s="114">
        <f t="shared" si="19"/>
      </c>
      <c r="AF44" s="114">
        <f t="shared" si="20"/>
      </c>
      <c r="AG44" s="114">
        <f t="shared" si="21"/>
      </c>
      <c r="AH44" s="114">
        <f t="shared" si="22"/>
      </c>
      <c r="AI44" s="114">
        <f t="shared" si="23"/>
      </c>
      <c r="AJ44" s="131">
        <f t="shared" si="24"/>
      </c>
      <c r="AK44" s="115">
        <f t="shared" si="25"/>
      </c>
    </row>
    <row r="45" spans="1:37" ht="18" customHeight="1">
      <c r="A45" s="156" t="s">
        <v>13</v>
      </c>
      <c r="B45" s="88" t="s">
        <v>33</v>
      </c>
      <c r="C45" s="42" t="s">
        <v>144</v>
      </c>
      <c r="D45" s="90">
        <v>39</v>
      </c>
      <c r="E45" s="112"/>
      <c r="F45" s="112"/>
      <c r="G45" s="192"/>
      <c r="H45" s="192"/>
      <c r="I45" s="192"/>
      <c r="J45" s="192"/>
      <c r="K45" s="192"/>
      <c r="L45" s="192"/>
      <c r="M45" s="90">
        <v>39</v>
      </c>
      <c r="N45" s="112"/>
      <c r="O45" s="112"/>
      <c r="P45" s="112"/>
      <c r="Q45" s="192"/>
      <c r="R45" s="192"/>
      <c r="S45" s="192"/>
      <c r="T45" s="192"/>
      <c r="U45" s="192"/>
      <c r="V45" s="192"/>
      <c r="W45" s="90">
        <v>39</v>
      </c>
      <c r="X45" s="36"/>
      <c r="Y45" s="116">
        <f t="shared" si="13"/>
      </c>
      <c r="Z45" s="114">
        <f t="shared" si="14"/>
      </c>
      <c r="AA45" s="114">
        <f t="shared" si="15"/>
      </c>
      <c r="AB45" s="114">
        <f t="shared" si="16"/>
      </c>
      <c r="AC45" s="114">
        <f t="shared" si="17"/>
      </c>
      <c r="AD45" s="114">
        <f t="shared" si="18"/>
      </c>
      <c r="AE45" s="114">
        <f t="shared" si="19"/>
      </c>
      <c r="AF45" s="114">
        <f t="shared" si="20"/>
      </c>
      <c r="AG45" s="114">
        <f t="shared" si="21"/>
      </c>
      <c r="AH45" s="114">
        <f t="shared" si="22"/>
      </c>
      <c r="AI45" s="114">
        <f t="shared" si="23"/>
      </c>
      <c r="AJ45" s="131">
        <f t="shared" si="24"/>
      </c>
      <c r="AK45" s="115">
        <f t="shared" si="25"/>
      </c>
    </row>
    <row r="46" spans="1:37" ht="18" customHeight="1">
      <c r="A46" s="156" t="s">
        <v>14</v>
      </c>
      <c r="B46" s="88" t="s">
        <v>15</v>
      </c>
      <c r="C46" s="42" t="s">
        <v>145</v>
      </c>
      <c r="D46" s="90">
        <v>40</v>
      </c>
      <c r="E46" s="112"/>
      <c r="F46" s="112"/>
      <c r="G46" s="192"/>
      <c r="H46" s="192"/>
      <c r="I46" s="192"/>
      <c r="J46" s="192"/>
      <c r="K46" s="192"/>
      <c r="L46" s="192"/>
      <c r="M46" s="90">
        <v>40</v>
      </c>
      <c r="N46" s="112"/>
      <c r="O46" s="112"/>
      <c r="P46" s="112"/>
      <c r="Q46" s="192"/>
      <c r="R46" s="192"/>
      <c r="S46" s="192"/>
      <c r="T46" s="192"/>
      <c r="U46" s="192"/>
      <c r="V46" s="192"/>
      <c r="W46" s="90">
        <v>40</v>
      </c>
      <c r="X46" s="36"/>
      <c r="Y46" s="116">
        <f t="shared" si="13"/>
      </c>
      <c r="Z46" s="114">
        <f t="shared" si="14"/>
      </c>
      <c r="AA46" s="114">
        <f t="shared" si="15"/>
      </c>
      <c r="AB46" s="114">
        <f t="shared" si="16"/>
      </c>
      <c r="AC46" s="114">
        <f t="shared" si="17"/>
      </c>
      <c r="AD46" s="114">
        <f t="shared" si="18"/>
      </c>
      <c r="AE46" s="114">
        <f t="shared" si="19"/>
      </c>
      <c r="AF46" s="114">
        <f t="shared" si="20"/>
      </c>
      <c r="AG46" s="114">
        <f t="shared" si="21"/>
      </c>
      <c r="AH46" s="114">
        <f t="shared" si="22"/>
      </c>
      <c r="AI46" s="114">
        <f t="shared" si="23"/>
      </c>
      <c r="AJ46" s="131">
        <f t="shared" si="24"/>
      </c>
      <c r="AK46" s="115">
        <f t="shared" si="25"/>
      </c>
    </row>
    <row r="47" spans="1:37" ht="18" customHeight="1">
      <c r="A47" s="156" t="s">
        <v>16</v>
      </c>
      <c r="B47" s="88" t="s">
        <v>17</v>
      </c>
      <c r="C47" s="42" t="s">
        <v>146</v>
      </c>
      <c r="D47" s="90">
        <v>41</v>
      </c>
      <c r="E47" s="112"/>
      <c r="F47" s="112"/>
      <c r="G47" s="192"/>
      <c r="H47" s="192"/>
      <c r="I47" s="192"/>
      <c r="J47" s="192"/>
      <c r="K47" s="192"/>
      <c r="L47" s="192"/>
      <c r="M47" s="90">
        <v>41</v>
      </c>
      <c r="N47" s="112"/>
      <c r="O47" s="112"/>
      <c r="P47" s="112"/>
      <c r="Q47" s="192"/>
      <c r="R47" s="192"/>
      <c r="S47" s="192"/>
      <c r="T47" s="192"/>
      <c r="U47" s="192"/>
      <c r="V47" s="192"/>
      <c r="W47" s="90">
        <v>41</v>
      </c>
      <c r="X47" s="36"/>
      <c r="Y47" s="116">
        <f t="shared" si="13"/>
      </c>
      <c r="Z47" s="114">
        <f t="shared" si="14"/>
      </c>
      <c r="AA47" s="114">
        <f t="shared" si="15"/>
      </c>
      <c r="AB47" s="114">
        <f t="shared" si="16"/>
      </c>
      <c r="AC47" s="114">
        <f t="shared" si="17"/>
      </c>
      <c r="AD47" s="114">
        <f t="shared" si="18"/>
      </c>
      <c r="AE47" s="114">
        <f t="shared" si="19"/>
      </c>
      <c r="AF47" s="114">
        <f t="shared" si="20"/>
      </c>
      <c r="AG47" s="114">
        <f t="shared" si="21"/>
      </c>
      <c r="AH47" s="114">
        <f t="shared" si="22"/>
      </c>
      <c r="AI47" s="114">
        <f t="shared" si="23"/>
      </c>
      <c r="AJ47" s="131">
        <f t="shared" si="24"/>
      </c>
      <c r="AK47" s="115">
        <f t="shared" si="25"/>
      </c>
    </row>
    <row r="48" spans="1:37" ht="18" customHeight="1">
      <c r="A48" s="156" t="s">
        <v>18</v>
      </c>
      <c r="B48" s="88" t="s">
        <v>35</v>
      </c>
      <c r="C48" s="42" t="s">
        <v>147</v>
      </c>
      <c r="D48" s="90">
        <v>42</v>
      </c>
      <c r="E48" s="112"/>
      <c r="F48" s="112"/>
      <c r="G48" s="192"/>
      <c r="H48" s="192"/>
      <c r="I48" s="192"/>
      <c r="J48" s="192"/>
      <c r="K48" s="192"/>
      <c r="L48" s="192"/>
      <c r="M48" s="90">
        <v>42</v>
      </c>
      <c r="N48" s="112"/>
      <c r="O48" s="112"/>
      <c r="P48" s="112"/>
      <c r="Q48" s="192"/>
      <c r="R48" s="192"/>
      <c r="S48" s="192"/>
      <c r="T48" s="192"/>
      <c r="U48" s="192"/>
      <c r="V48" s="192"/>
      <c r="W48" s="90">
        <v>42</v>
      </c>
      <c r="X48" s="36"/>
      <c r="Y48" s="116">
        <f t="shared" si="13"/>
      </c>
      <c r="Z48" s="114">
        <f t="shared" si="14"/>
      </c>
      <c r="AA48" s="114">
        <f t="shared" si="15"/>
      </c>
      <c r="AB48" s="114">
        <f t="shared" si="16"/>
      </c>
      <c r="AC48" s="114">
        <f t="shared" si="17"/>
      </c>
      <c r="AD48" s="114">
        <f t="shared" si="18"/>
      </c>
      <c r="AE48" s="114">
        <f t="shared" si="19"/>
      </c>
      <c r="AF48" s="114">
        <f t="shared" si="20"/>
      </c>
      <c r="AG48" s="114">
        <f t="shared" si="21"/>
      </c>
      <c r="AH48" s="114">
        <f t="shared" si="22"/>
      </c>
      <c r="AI48" s="114">
        <f t="shared" si="23"/>
      </c>
      <c r="AJ48" s="131">
        <f t="shared" si="24"/>
      </c>
      <c r="AK48" s="115">
        <f t="shared" si="25"/>
      </c>
    </row>
    <row r="49" spans="1:37" ht="18" customHeight="1">
      <c r="A49" s="156" t="s">
        <v>19</v>
      </c>
      <c r="B49" s="88" t="s">
        <v>20</v>
      </c>
      <c r="C49" s="91" t="s">
        <v>148</v>
      </c>
      <c r="D49" s="90">
        <v>43</v>
      </c>
      <c r="E49" s="112"/>
      <c r="F49" s="112"/>
      <c r="G49" s="192"/>
      <c r="H49" s="192"/>
      <c r="I49" s="192"/>
      <c r="J49" s="192"/>
      <c r="K49" s="192"/>
      <c r="L49" s="192"/>
      <c r="M49" s="90">
        <v>43</v>
      </c>
      <c r="N49" s="112"/>
      <c r="O49" s="112"/>
      <c r="P49" s="112"/>
      <c r="Q49" s="192"/>
      <c r="R49" s="192"/>
      <c r="S49" s="192"/>
      <c r="T49" s="192"/>
      <c r="U49" s="192"/>
      <c r="V49" s="192"/>
      <c r="W49" s="90">
        <v>43</v>
      </c>
      <c r="X49" s="36"/>
      <c r="Y49" s="116">
        <f t="shared" si="13"/>
      </c>
      <c r="Z49" s="114">
        <f t="shared" si="14"/>
      </c>
      <c r="AA49" s="114">
        <f t="shared" si="15"/>
      </c>
      <c r="AB49" s="114">
        <f t="shared" si="16"/>
      </c>
      <c r="AC49" s="114">
        <f t="shared" si="17"/>
      </c>
      <c r="AD49" s="114">
        <f t="shared" si="18"/>
      </c>
      <c r="AE49" s="114">
        <f t="shared" si="19"/>
      </c>
      <c r="AF49" s="114">
        <f t="shared" si="20"/>
      </c>
      <c r="AG49" s="114">
        <f t="shared" si="21"/>
      </c>
      <c r="AH49" s="114">
        <f t="shared" si="22"/>
      </c>
      <c r="AI49" s="114">
        <f t="shared" si="23"/>
      </c>
      <c r="AJ49" s="131">
        <f t="shared" si="24"/>
      </c>
      <c r="AK49" s="115">
        <f t="shared" si="25"/>
      </c>
    </row>
    <row r="50" spans="1:37" ht="18" customHeight="1">
      <c r="A50" s="156" t="s">
        <v>150</v>
      </c>
      <c r="B50" s="175" t="s">
        <v>151</v>
      </c>
      <c r="C50" s="113" t="s">
        <v>149</v>
      </c>
      <c r="D50" s="90">
        <v>44</v>
      </c>
      <c r="E50" s="112"/>
      <c r="F50" s="112"/>
      <c r="G50" s="192"/>
      <c r="H50" s="192"/>
      <c r="I50" s="192"/>
      <c r="J50" s="192"/>
      <c r="K50" s="192"/>
      <c r="L50" s="192"/>
      <c r="M50" s="90">
        <v>44</v>
      </c>
      <c r="N50" s="112"/>
      <c r="O50" s="112"/>
      <c r="P50" s="112"/>
      <c r="Q50" s="192"/>
      <c r="R50" s="192"/>
      <c r="S50" s="192"/>
      <c r="T50" s="192"/>
      <c r="U50" s="192"/>
      <c r="V50" s="192"/>
      <c r="W50" s="90">
        <v>44</v>
      </c>
      <c r="X50" s="36"/>
      <c r="Y50" s="116">
        <f t="shared" si="13"/>
      </c>
      <c r="Z50" s="114">
        <f t="shared" si="14"/>
      </c>
      <c r="AA50" s="114">
        <f t="shared" si="15"/>
      </c>
      <c r="AB50" s="114">
        <f t="shared" si="16"/>
      </c>
      <c r="AC50" s="114">
        <f t="shared" si="17"/>
      </c>
      <c r="AD50" s="114">
        <f t="shared" si="18"/>
      </c>
      <c r="AE50" s="114">
        <f t="shared" si="19"/>
      </c>
      <c r="AF50" s="114">
        <f t="shared" si="20"/>
      </c>
      <c r="AG50" s="114">
        <f t="shared" si="21"/>
      </c>
      <c r="AH50" s="114">
        <f t="shared" si="22"/>
      </c>
      <c r="AI50" s="114">
        <f t="shared" si="23"/>
      </c>
      <c r="AJ50" s="131">
        <f t="shared" si="24"/>
      </c>
      <c r="AK50" s="115">
        <f t="shared" si="25"/>
      </c>
    </row>
    <row r="51" spans="1:37" ht="18" customHeight="1">
      <c r="A51" s="156" t="s">
        <v>153</v>
      </c>
      <c r="B51" s="175" t="s">
        <v>154</v>
      </c>
      <c r="C51" s="143" t="s">
        <v>152</v>
      </c>
      <c r="D51" s="90">
        <v>45</v>
      </c>
      <c r="E51" s="112"/>
      <c r="F51" s="112"/>
      <c r="G51" s="192"/>
      <c r="H51" s="192"/>
      <c r="I51" s="192"/>
      <c r="J51" s="192"/>
      <c r="K51" s="192"/>
      <c r="L51" s="192"/>
      <c r="M51" s="90">
        <v>45</v>
      </c>
      <c r="N51" s="112"/>
      <c r="O51" s="112"/>
      <c r="P51" s="112"/>
      <c r="Q51" s="192"/>
      <c r="R51" s="192"/>
      <c r="S51" s="192"/>
      <c r="T51" s="192"/>
      <c r="U51" s="192"/>
      <c r="V51" s="192"/>
      <c r="W51" s="90">
        <v>45</v>
      </c>
      <c r="X51" s="36"/>
      <c r="Y51" s="116">
        <f t="shared" si="13"/>
      </c>
      <c r="Z51" s="114">
        <f t="shared" si="14"/>
      </c>
      <c r="AA51" s="114">
        <f t="shared" si="15"/>
      </c>
      <c r="AB51" s="114">
        <f t="shared" si="16"/>
      </c>
      <c r="AC51" s="114">
        <f t="shared" si="17"/>
      </c>
      <c r="AD51" s="114">
        <f t="shared" si="18"/>
      </c>
      <c r="AE51" s="114">
        <f t="shared" si="19"/>
      </c>
      <c r="AF51" s="114">
        <f t="shared" si="20"/>
      </c>
      <c r="AG51" s="114">
        <f t="shared" si="21"/>
      </c>
      <c r="AH51" s="114">
        <f t="shared" si="22"/>
      </c>
      <c r="AI51" s="114">
        <f t="shared" si="23"/>
      </c>
      <c r="AJ51" s="131">
        <f t="shared" si="24"/>
      </c>
      <c r="AK51" s="115">
        <f t="shared" si="25"/>
      </c>
    </row>
    <row r="52" spans="1:37" ht="18" customHeight="1">
      <c r="A52" s="156" t="s">
        <v>21</v>
      </c>
      <c r="B52" s="88" t="s">
        <v>22</v>
      </c>
      <c r="C52" s="42" t="s">
        <v>155</v>
      </c>
      <c r="D52" s="90">
        <v>46</v>
      </c>
      <c r="E52" s="112"/>
      <c r="F52" s="112"/>
      <c r="G52" s="192"/>
      <c r="H52" s="192"/>
      <c r="I52" s="192"/>
      <c r="J52" s="192"/>
      <c r="K52" s="192"/>
      <c r="L52" s="192"/>
      <c r="M52" s="90">
        <v>46</v>
      </c>
      <c r="N52" s="112"/>
      <c r="O52" s="112"/>
      <c r="P52" s="112"/>
      <c r="Q52" s="192"/>
      <c r="R52" s="192"/>
      <c r="S52" s="192"/>
      <c r="T52" s="192"/>
      <c r="U52" s="192"/>
      <c r="V52" s="192"/>
      <c r="W52" s="90">
        <v>46</v>
      </c>
      <c r="X52" s="36"/>
      <c r="Y52" s="116">
        <f t="shared" si="13"/>
      </c>
      <c r="Z52" s="114">
        <f t="shared" si="14"/>
      </c>
      <c r="AA52" s="114">
        <f t="shared" si="15"/>
      </c>
      <c r="AB52" s="114">
        <f t="shared" si="16"/>
      </c>
      <c r="AC52" s="114">
        <f t="shared" si="17"/>
      </c>
      <c r="AD52" s="114">
        <f t="shared" si="18"/>
      </c>
      <c r="AE52" s="114">
        <f t="shared" si="19"/>
      </c>
      <c r="AF52" s="114">
        <f t="shared" si="20"/>
      </c>
      <c r="AG52" s="114">
        <f t="shared" si="21"/>
      </c>
      <c r="AH52" s="114">
        <f t="shared" si="22"/>
      </c>
      <c r="AI52" s="114">
        <f t="shared" si="23"/>
      </c>
      <c r="AJ52" s="131">
        <f t="shared" si="24"/>
      </c>
      <c r="AK52" s="115">
        <f t="shared" si="25"/>
      </c>
    </row>
    <row r="53" spans="1:37" ht="18" customHeight="1">
      <c r="A53" s="156" t="s">
        <v>23</v>
      </c>
      <c r="B53" s="88" t="s">
        <v>24</v>
      </c>
      <c r="C53" s="42" t="s">
        <v>156</v>
      </c>
      <c r="D53" s="90">
        <v>47</v>
      </c>
      <c r="E53" s="112"/>
      <c r="F53" s="112"/>
      <c r="G53" s="192"/>
      <c r="H53" s="192"/>
      <c r="I53" s="192"/>
      <c r="J53" s="192"/>
      <c r="K53" s="192"/>
      <c r="L53" s="192"/>
      <c r="M53" s="90">
        <v>47</v>
      </c>
      <c r="N53" s="112"/>
      <c r="O53" s="112"/>
      <c r="P53" s="112"/>
      <c r="Q53" s="192"/>
      <c r="R53" s="192"/>
      <c r="S53" s="192"/>
      <c r="T53" s="192"/>
      <c r="U53" s="192"/>
      <c r="V53" s="192"/>
      <c r="W53" s="90">
        <v>47</v>
      </c>
      <c r="X53" s="36"/>
      <c r="Y53" s="116">
        <f t="shared" si="13"/>
      </c>
      <c r="Z53" s="114">
        <f t="shared" si="14"/>
      </c>
      <c r="AA53" s="114">
        <f t="shared" si="15"/>
      </c>
      <c r="AB53" s="114">
        <f t="shared" si="16"/>
      </c>
      <c r="AC53" s="114">
        <f t="shared" si="17"/>
      </c>
      <c r="AD53" s="114">
        <f t="shared" si="18"/>
      </c>
      <c r="AE53" s="114">
        <f t="shared" si="19"/>
      </c>
      <c r="AF53" s="114">
        <f t="shared" si="20"/>
      </c>
      <c r="AG53" s="114">
        <f t="shared" si="21"/>
      </c>
      <c r="AH53" s="114">
        <f t="shared" si="22"/>
      </c>
      <c r="AI53" s="114">
        <f t="shared" si="23"/>
      </c>
      <c r="AJ53" s="131">
        <f t="shared" si="24"/>
      </c>
      <c r="AK53" s="115">
        <f t="shared" si="25"/>
      </c>
    </row>
    <row r="54" spans="1:37" ht="18" customHeight="1">
      <c r="A54" s="156" t="s">
        <v>25</v>
      </c>
      <c r="B54" s="88" t="s">
        <v>26</v>
      </c>
      <c r="C54" s="42" t="s">
        <v>157</v>
      </c>
      <c r="D54" s="90">
        <v>48</v>
      </c>
      <c r="E54" s="112"/>
      <c r="F54" s="112"/>
      <c r="G54" s="192"/>
      <c r="H54" s="192"/>
      <c r="I54" s="192"/>
      <c r="J54" s="192"/>
      <c r="K54" s="192"/>
      <c r="L54" s="192"/>
      <c r="M54" s="90">
        <v>48</v>
      </c>
      <c r="N54" s="112"/>
      <c r="O54" s="112"/>
      <c r="P54" s="112"/>
      <c r="Q54" s="192"/>
      <c r="R54" s="192"/>
      <c r="S54" s="192"/>
      <c r="T54" s="192"/>
      <c r="U54" s="192"/>
      <c r="V54" s="192"/>
      <c r="W54" s="90">
        <v>48</v>
      </c>
      <c r="X54" s="36"/>
      <c r="Y54" s="116">
        <f t="shared" si="13"/>
      </c>
      <c r="Z54" s="114">
        <f t="shared" si="14"/>
      </c>
      <c r="AA54" s="114">
        <f t="shared" si="15"/>
      </c>
      <c r="AB54" s="114">
        <f t="shared" si="16"/>
      </c>
      <c r="AC54" s="114">
        <f t="shared" si="17"/>
      </c>
      <c r="AD54" s="114">
        <f t="shared" si="18"/>
      </c>
      <c r="AE54" s="114">
        <f t="shared" si="19"/>
      </c>
      <c r="AF54" s="114">
        <f t="shared" si="20"/>
      </c>
      <c r="AG54" s="114">
        <f t="shared" si="21"/>
      </c>
      <c r="AH54" s="114">
        <f t="shared" si="22"/>
      </c>
      <c r="AI54" s="114">
        <f t="shared" si="23"/>
      </c>
      <c r="AJ54" s="131">
        <f t="shared" si="24"/>
      </c>
      <c r="AK54" s="115">
        <f t="shared" si="25"/>
      </c>
    </row>
    <row r="55" spans="1:37" ht="18" customHeight="1">
      <c r="A55" s="156" t="s">
        <v>27</v>
      </c>
      <c r="B55" s="88" t="s">
        <v>28</v>
      </c>
      <c r="C55" s="42" t="s">
        <v>158</v>
      </c>
      <c r="D55" s="90">
        <v>49</v>
      </c>
      <c r="E55" s="112"/>
      <c r="F55" s="112"/>
      <c r="G55" s="192"/>
      <c r="H55" s="192"/>
      <c r="I55" s="192"/>
      <c r="J55" s="192"/>
      <c r="K55" s="192"/>
      <c r="L55" s="192"/>
      <c r="M55" s="90">
        <v>49</v>
      </c>
      <c r="N55" s="112"/>
      <c r="O55" s="112"/>
      <c r="P55" s="112"/>
      <c r="Q55" s="192"/>
      <c r="R55" s="192"/>
      <c r="S55" s="192"/>
      <c r="T55" s="192"/>
      <c r="U55" s="192"/>
      <c r="V55" s="192"/>
      <c r="W55" s="90">
        <v>49</v>
      </c>
      <c r="X55" s="36"/>
      <c r="Y55" s="116">
        <f t="shared" si="13"/>
      </c>
      <c r="Z55" s="114">
        <f t="shared" si="14"/>
      </c>
      <c r="AA55" s="114">
        <f t="shared" si="15"/>
      </c>
      <c r="AB55" s="114">
        <f t="shared" si="16"/>
      </c>
      <c r="AC55" s="114">
        <f t="shared" si="17"/>
      </c>
      <c r="AD55" s="114">
        <f t="shared" si="18"/>
      </c>
      <c r="AE55" s="114">
        <f t="shared" si="19"/>
      </c>
      <c r="AF55" s="114">
        <f t="shared" si="20"/>
      </c>
      <c r="AG55" s="114">
        <f t="shared" si="21"/>
      </c>
      <c r="AH55" s="114">
        <f t="shared" si="22"/>
      </c>
      <c r="AI55" s="114">
        <f t="shared" si="23"/>
      </c>
      <c r="AJ55" s="131">
        <f t="shared" si="24"/>
      </c>
      <c r="AK55" s="115">
        <f t="shared" si="25"/>
      </c>
    </row>
    <row r="56" spans="1:37" ht="18" customHeight="1">
      <c r="A56" s="156" t="s">
        <v>29</v>
      </c>
      <c r="B56" s="88" t="s">
        <v>30</v>
      </c>
      <c r="C56" s="42" t="s">
        <v>159</v>
      </c>
      <c r="D56" s="90">
        <v>50</v>
      </c>
      <c r="E56" s="112"/>
      <c r="F56" s="112"/>
      <c r="G56" s="192"/>
      <c r="H56" s="192"/>
      <c r="I56" s="192"/>
      <c r="J56" s="192"/>
      <c r="K56" s="192"/>
      <c r="L56" s="192"/>
      <c r="M56" s="90">
        <v>50</v>
      </c>
      <c r="N56" s="112"/>
      <c r="O56" s="112"/>
      <c r="P56" s="112"/>
      <c r="Q56" s="192"/>
      <c r="R56" s="192"/>
      <c r="S56" s="192"/>
      <c r="T56" s="192"/>
      <c r="U56" s="192"/>
      <c r="V56" s="192"/>
      <c r="W56" s="90">
        <v>50</v>
      </c>
      <c r="X56" s="36"/>
      <c r="Y56" s="116">
        <f t="shared" si="13"/>
      </c>
      <c r="Z56" s="114">
        <f t="shared" si="14"/>
      </c>
      <c r="AA56" s="114">
        <f t="shared" si="15"/>
      </c>
      <c r="AB56" s="114">
        <f t="shared" si="16"/>
      </c>
      <c r="AC56" s="114">
        <f t="shared" si="17"/>
      </c>
      <c r="AD56" s="114">
        <f t="shared" si="18"/>
      </c>
      <c r="AE56" s="114">
        <f t="shared" si="19"/>
      </c>
      <c r="AF56" s="114">
        <f t="shared" si="20"/>
      </c>
      <c r="AG56" s="114">
        <f t="shared" si="21"/>
      </c>
      <c r="AH56" s="114">
        <f t="shared" si="22"/>
      </c>
      <c r="AI56" s="114">
        <f t="shared" si="23"/>
      </c>
      <c r="AJ56" s="131">
        <f t="shared" si="24"/>
      </c>
      <c r="AK56" s="115">
        <f t="shared" si="25"/>
      </c>
    </row>
    <row r="57" spans="1:37" ht="18" customHeight="1">
      <c r="A57" s="156" t="s">
        <v>31</v>
      </c>
      <c r="B57" s="88" t="s">
        <v>32</v>
      </c>
      <c r="C57" s="42" t="s">
        <v>160</v>
      </c>
      <c r="D57" s="90">
        <v>51</v>
      </c>
      <c r="E57" s="112"/>
      <c r="F57" s="112"/>
      <c r="G57" s="192"/>
      <c r="H57" s="192"/>
      <c r="I57" s="192"/>
      <c r="J57" s="192"/>
      <c r="K57" s="192"/>
      <c r="L57" s="192"/>
      <c r="M57" s="90">
        <v>51</v>
      </c>
      <c r="N57" s="112"/>
      <c r="O57" s="112"/>
      <c r="P57" s="112"/>
      <c r="Q57" s="192"/>
      <c r="R57" s="192"/>
      <c r="S57" s="192"/>
      <c r="T57" s="192"/>
      <c r="U57" s="192"/>
      <c r="V57" s="192"/>
      <c r="W57" s="90">
        <v>51</v>
      </c>
      <c r="X57" s="36"/>
      <c r="Y57" s="116">
        <f t="shared" si="13"/>
      </c>
      <c r="Z57" s="114">
        <f t="shared" si="14"/>
      </c>
      <c r="AA57" s="114">
        <f t="shared" si="15"/>
      </c>
      <c r="AB57" s="114">
        <f t="shared" si="16"/>
      </c>
      <c r="AC57" s="114">
        <f t="shared" si="17"/>
      </c>
      <c r="AD57" s="114">
        <f t="shared" si="18"/>
      </c>
      <c r="AE57" s="114">
        <f t="shared" si="19"/>
      </c>
      <c r="AF57" s="114">
        <f t="shared" si="20"/>
      </c>
      <c r="AG57" s="114">
        <f t="shared" si="21"/>
      </c>
      <c r="AH57" s="114">
        <f t="shared" si="22"/>
      </c>
      <c r="AI57" s="114">
        <f t="shared" si="23"/>
      </c>
      <c r="AJ57" s="131">
        <f t="shared" si="24"/>
      </c>
      <c r="AK57" s="115">
        <f t="shared" si="25"/>
      </c>
    </row>
    <row r="58" spans="1:37" ht="18" customHeight="1">
      <c r="A58" s="159"/>
      <c r="B58" s="41"/>
      <c r="C58" s="97" t="s">
        <v>161</v>
      </c>
      <c r="D58" s="90">
        <v>52</v>
      </c>
      <c r="E58" s="112"/>
      <c r="F58" s="112"/>
      <c r="G58" s="192"/>
      <c r="H58" s="192"/>
      <c r="I58" s="192"/>
      <c r="J58" s="192"/>
      <c r="K58" s="192"/>
      <c r="L58" s="192"/>
      <c r="M58" s="90">
        <v>52</v>
      </c>
      <c r="N58" s="112"/>
      <c r="O58" s="112"/>
      <c r="P58" s="112"/>
      <c r="Q58" s="192"/>
      <c r="R58" s="192"/>
      <c r="S58" s="192"/>
      <c r="T58" s="192"/>
      <c r="U58" s="192"/>
      <c r="V58" s="192"/>
      <c r="W58" s="90">
        <v>52</v>
      </c>
      <c r="X58" s="36"/>
      <c r="Y58" s="116">
        <f t="shared" si="13"/>
      </c>
      <c r="Z58" s="114">
        <f t="shared" si="14"/>
      </c>
      <c r="AA58" s="114">
        <f t="shared" si="15"/>
      </c>
      <c r="AB58" s="114">
        <f t="shared" si="16"/>
      </c>
      <c r="AC58" s="114">
        <f t="shared" si="17"/>
      </c>
      <c r="AD58" s="114">
        <f t="shared" si="18"/>
      </c>
      <c r="AE58" s="114">
        <f t="shared" si="19"/>
      </c>
      <c r="AF58" s="114">
        <f t="shared" si="20"/>
      </c>
      <c r="AG58" s="114">
        <f t="shared" si="21"/>
      </c>
      <c r="AH58" s="114">
        <f t="shared" si="22"/>
      </c>
      <c r="AI58" s="114">
        <f t="shared" si="23"/>
      </c>
      <c r="AJ58" s="131">
        <f t="shared" si="24"/>
      </c>
      <c r="AK58" s="115">
        <f t="shared" si="25"/>
      </c>
    </row>
    <row r="59" spans="1:37" ht="21.75" customHeight="1">
      <c r="A59" s="159"/>
      <c r="B59" s="41"/>
      <c r="C59" s="33" t="s">
        <v>164</v>
      </c>
      <c r="D59" s="90">
        <v>60</v>
      </c>
      <c r="E59" s="177"/>
      <c r="F59" s="177"/>
      <c r="G59" s="192"/>
      <c r="H59" s="192"/>
      <c r="I59" s="192"/>
      <c r="J59" s="192"/>
      <c r="K59" s="192"/>
      <c r="L59" s="192"/>
      <c r="M59" s="90">
        <v>60</v>
      </c>
      <c r="N59" s="177"/>
      <c r="O59" s="177"/>
      <c r="P59" s="177"/>
      <c r="Q59" s="192"/>
      <c r="R59" s="192"/>
      <c r="S59" s="192"/>
      <c r="T59" s="192"/>
      <c r="U59" s="192"/>
      <c r="V59" s="192"/>
      <c r="W59" s="90">
        <v>60</v>
      </c>
      <c r="X59" s="36"/>
      <c r="Y59" s="116">
        <f t="shared" si="13"/>
      </c>
      <c r="Z59" s="114">
        <f t="shared" si="14"/>
      </c>
      <c r="AA59" s="114">
        <f t="shared" si="15"/>
      </c>
      <c r="AB59" s="114">
        <f t="shared" si="16"/>
      </c>
      <c r="AC59" s="114">
        <f t="shared" si="17"/>
      </c>
      <c r="AD59" s="114">
        <f t="shared" si="18"/>
      </c>
      <c r="AE59" s="114">
        <f t="shared" si="19"/>
      </c>
      <c r="AF59" s="114">
        <f t="shared" si="20"/>
      </c>
      <c r="AG59" s="114">
        <f t="shared" si="21"/>
      </c>
      <c r="AH59" s="114">
        <f t="shared" si="22"/>
      </c>
      <c r="AI59" s="114">
        <f t="shared" si="23"/>
      </c>
      <c r="AJ59" s="131">
        <f t="shared" si="24"/>
      </c>
      <c r="AK59" s="115">
        <f t="shared" si="25"/>
      </c>
    </row>
    <row r="60" spans="1:37" ht="29.25" customHeight="1" thickBot="1">
      <c r="A60" s="148"/>
      <c r="B60" s="149"/>
      <c r="C60" s="150" t="s">
        <v>165</v>
      </c>
      <c r="D60" s="94">
        <v>70</v>
      </c>
      <c r="E60" s="76">
        <f>E35+E59</f>
        <v>0</v>
      </c>
      <c r="F60" s="76">
        <f>F35+F59</f>
        <v>0</v>
      </c>
      <c r="G60" s="192"/>
      <c r="H60" s="192"/>
      <c r="I60" s="192"/>
      <c r="J60" s="192"/>
      <c r="K60" s="192"/>
      <c r="L60" s="192"/>
      <c r="M60" s="94">
        <v>70</v>
      </c>
      <c r="N60" s="177"/>
      <c r="O60" s="177"/>
      <c r="P60" s="177"/>
      <c r="Q60" s="192"/>
      <c r="R60" s="192"/>
      <c r="S60" s="192"/>
      <c r="T60" s="192"/>
      <c r="U60" s="192"/>
      <c r="V60" s="192"/>
      <c r="W60" s="94">
        <v>70</v>
      </c>
      <c r="X60" s="36"/>
      <c r="Y60" s="117">
        <f t="shared" si="13"/>
      </c>
      <c r="Z60" s="138">
        <f t="shared" si="14"/>
      </c>
      <c r="AA60" s="118">
        <f t="shared" si="15"/>
      </c>
      <c r="AB60" s="118">
        <f t="shared" si="16"/>
      </c>
      <c r="AC60" s="118">
        <f t="shared" si="17"/>
      </c>
      <c r="AD60" s="118">
        <f t="shared" si="18"/>
      </c>
      <c r="AE60" s="118">
        <f t="shared" si="19"/>
      </c>
      <c r="AF60" s="118">
        <f t="shared" si="20"/>
      </c>
      <c r="AG60" s="118">
        <f t="shared" si="21"/>
      </c>
      <c r="AH60" s="118">
        <f t="shared" si="22"/>
      </c>
      <c r="AI60" s="118">
        <f t="shared" si="23"/>
      </c>
      <c r="AJ60" s="136">
        <f t="shared" si="24"/>
      </c>
      <c r="AK60" s="123">
        <f t="shared" si="25"/>
      </c>
    </row>
    <row r="61" spans="1:24" ht="6" customHeight="1" thickTop="1">
      <c r="A61" s="7"/>
      <c r="B61" s="7"/>
      <c r="C61" s="7"/>
      <c r="D61" s="34"/>
      <c r="E61" s="7"/>
      <c r="F61" s="151"/>
      <c r="G61" s="151"/>
      <c r="H61" s="7"/>
      <c r="I61" s="7"/>
      <c r="J61" s="7"/>
      <c r="K61" s="152"/>
      <c r="L61" s="151"/>
      <c r="M61" s="34"/>
      <c r="N61" s="7"/>
      <c r="O61" s="151"/>
      <c r="P61" s="151"/>
      <c r="Q61" s="7"/>
      <c r="R61" s="7"/>
      <c r="S61" s="7"/>
      <c r="T61" s="152"/>
      <c r="U61" s="151"/>
      <c r="V61" s="7"/>
      <c r="W61" s="7"/>
      <c r="X61" s="19"/>
    </row>
    <row r="62" spans="1:24" ht="18.75" customHeight="1">
      <c r="A62" s="18" t="str">
        <f>"Version: "&amp;C93</f>
        <v>Version: 1.00.F2</v>
      </c>
      <c r="D62" s="19"/>
      <c r="F62" s="36"/>
      <c r="G62" s="36"/>
      <c r="K62" s="9"/>
      <c r="L62" s="96"/>
      <c r="M62" s="19"/>
      <c r="O62" s="36"/>
      <c r="P62" s="36"/>
      <c r="T62" s="9"/>
      <c r="U62" s="96"/>
      <c r="W62" s="153" t="s">
        <v>34</v>
      </c>
      <c r="X62" s="19"/>
    </row>
    <row r="63" spans="4:24" ht="12" customHeight="1">
      <c r="D63" s="19"/>
      <c r="E63" s="15"/>
      <c r="F63" s="17"/>
      <c r="M63" s="19"/>
      <c r="N63" s="15"/>
      <c r="O63" s="17"/>
      <c r="V63" s="15"/>
      <c r="W63" s="19"/>
      <c r="X63" s="19"/>
    </row>
    <row r="64" spans="5:25" ht="12.75">
      <c r="E64" s="30"/>
      <c r="F64" s="30"/>
      <c r="N64" s="30"/>
      <c r="O64" s="30"/>
      <c r="S64" s="36"/>
      <c r="U64"/>
      <c r="V64"/>
      <c r="W64"/>
      <c r="X64" s="36"/>
      <c r="Y64" s="5"/>
    </row>
    <row r="65" spans="3:22" ht="12.75">
      <c r="C65" s="3" t="s">
        <v>214</v>
      </c>
      <c r="E65" s="30"/>
      <c r="F65" s="30"/>
      <c r="N65" s="30"/>
      <c r="O65" s="30"/>
      <c r="V65" s="30"/>
    </row>
    <row r="66" spans="3:22" ht="12.75">
      <c r="C66" s="179" t="s">
        <v>213</v>
      </c>
      <c r="D66" s="180">
        <v>30</v>
      </c>
      <c r="E66" s="185">
        <f>IF(SUM(E13:E34)=E35,"","WARNING")</f>
      </c>
      <c r="F66" s="185">
        <f>IF(SUM(F13:F34)=F35,"","WARNING")</f>
      </c>
      <c r="N66" s="30"/>
      <c r="O66" s="30"/>
      <c r="V66" s="30"/>
    </row>
    <row r="67" spans="3:22" ht="12.75">
      <c r="C67" s="181" t="s">
        <v>164</v>
      </c>
      <c r="D67" s="180">
        <v>60</v>
      </c>
      <c r="E67" s="185">
        <f>IF(AND(SUM(E37:E58)=0,E59&gt;=0),"",IF(SUM(E37:E58)=E59,"","WARNING"))</f>
      </c>
      <c r="F67" s="185">
        <f>IF(AND(SUM(F37:F58)=0,F59&gt;=0),"",IF(SUM(F37:F58)=F59,"","WARNING"))</f>
      </c>
      <c r="N67" s="30"/>
      <c r="O67" s="30"/>
      <c r="V67" s="30"/>
    </row>
    <row r="68" spans="5:22" ht="12.75">
      <c r="E68" s="30"/>
      <c r="F68" s="30"/>
      <c r="N68" s="30"/>
      <c r="O68" s="30"/>
      <c r="V68" s="30"/>
    </row>
    <row r="69" spans="6:22" ht="12.75">
      <c r="F69" s="30"/>
      <c r="N69" s="30"/>
      <c r="O69" s="30"/>
      <c r="V69" s="30"/>
    </row>
    <row r="70" spans="6:22" ht="12.75">
      <c r="F70" s="30"/>
      <c r="N70" s="30"/>
      <c r="O70" s="30"/>
      <c r="V70" s="30"/>
    </row>
    <row r="71" spans="6:22" ht="12.75">
      <c r="F71" s="30"/>
      <c r="N71" s="30"/>
      <c r="O71" s="30"/>
      <c r="V71" s="30"/>
    </row>
    <row r="72" spans="6:22" ht="12.75">
      <c r="F72" s="30"/>
      <c r="N72" s="30"/>
      <c r="O72" s="30"/>
      <c r="V72" s="30"/>
    </row>
    <row r="73" spans="6:22" ht="12.75">
      <c r="F73" s="30"/>
      <c r="N73" s="30"/>
      <c r="O73" s="30"/>
      <c r="V73" s="30"/>
    </row>
    <row r="74" spans="6:22" ht="12.75">
      <c r="F74" s="30"/>
      <c r="N74" s="30"/>
      <c r="O74" s="30"/>
      <c r="V74" s="30"/>
    </row>
    <row r="75" spans="3:22" ht="12.75">
      <c r="C75" s="30"/>
      <c r="F75" s="30"/>
      <c r="N75" s="30"/>
      <c r="O75" s="30"/>
      <c r="V75" s="30"/>
    </row>
    <row r="76" spans="3:22" ht="12.75">
      <c r="C76" s="124"/>
      <c r="F76" s="30"/>
      <c r="N76" s="30"/>
      <c r="O76" s="30"/>
      <c r="V76" s="30"/>
    </row>
    <row r="77" spans="6:22" ht="12.75">
      <c r="F77" s="30"/>
      <c r="N77" s="30"/>
      <c r="O77" s="30"/>
      <c r="V77" s="30"/>
    </row>
    <row r="78" spans="5:22" ht="12.75">
      <c r="E78" s="30"/>
      <c r="F78" s="30"/>
      <c r="N78" s="30"/>
      <c r="O78" s="30"/>
      <c r="V78" s="30"/>
    </row>
    <row r="79" spans="5:22" ht="12.75">
      <c r="E79" s="30"/>
      <c r="F79" s="30"/>
      <c r="N79" s="30"/>
      <c r="O79" s="30"/>
      <c r="V79" s="30"/>
    </row>
    <row r="80" spans="5:22" ht="12.75">
      <c r="E80" s="30"/>
      <c r="F80" s="30"/>
      <c r="N80" s="30"/>
      <c r="O80" s="30"/>
      <c r="V80" s="30"/>
    </row>
    <row r="81" spans="5:22" ht="12.75">
      <c r="E81" s="30"/>
      <c r="F81" s="30"/>
      <c r="N81" s="30"/>
      <c r="O81" s="30"/>
      <c r="V81" s="30"/>
    </row>
    <row r="82" spans="5:22" ht="12.75">
      <c r="E82" s="30"/>
      <c r="F82" s="30"/>
      <c r="N82" s="30"/>
      <c r="O82" s="30"/>
      <c r="V82" s="30"/>
    </row>
    <row r="83" spans="5:22" ht="12.75">
      <c r="E83" s="30"/>
      <c r="F83" s="30"/>
      <c r="N83" s="30"/>
      <c r="O83" s="30"/>
      <c r="V83" s="30"/>
    </row>
    <row r="84" spans="5:22" ht="12.75">
      <c r="E84" s="30"/>
      <c r="F84" s="30"/>
      <c r="N84" s="30"/>
      <c r="O84" s="30"/>
      <c r="V84" s="30"/>
    </row>
    <row r="85" spans="5:22" ht="12.75">
      <c r="E85" s="30"/>
      <c r="F85" s="30"/>
      <c r="N85" s="30"/>
      <c r="O85" s="30"/>
      <c r="V85" s="30"/>
    </row>
    <row r="86" spans="5:22" ht="12.75">
      <c r="E86" s="30"/>
      <c r="F86" s="30"/>
      <c r="N86" s="30"/>
      <c r="O86" s="30"/>
      <c r="V86" s="30"/>
    </row>
    <row r="87" spans="5:22" ht="12.75">
      <c r="E87" s="30"/>
      <c r="F87" s="30"/>
      <c r="N87" s="30"/>
      <c r="O87" s="30"/>
      <c r="V87" s="30"/>
    </row>
    <row r="88" spans="5:22" ht="12.75">
      <c r="E88" s="30"/>
      <c r="F88" s="30"/>
      <c r="N88" s="30"/>
      <c r="O88" s="30"/>
      <c r="V88" s="30"/>
    </row>
    <row r="89" spans="5:22" ht="12.75">
      <c r="E89" s="30"/>
      <c r="F89" s="30"/>
      <c r="N89" s="30"/>
      <c r="O89" s="30"/>
      <c r="V89" s="30"/>
    </row>
    <row r="90" spans="1:22" ht="12.75">
      <c r="A90" s="23"/>
      <c r="B90" s="2" t="s">
        <v>2</v>
      </c>
      <c r="C90" s="163" t="str">
        <f>L2</f>
        <v>XXXXXX</v>
      </c>
      <c r="E90" s="30"/>
      <c r="F90" s="30"/>
      <c r="N90" s="30"/>
      <c r="O90" s="30"/>
      <c r="V90" s="30"/>
    </row>
    <row r="91" spans="1:22" ht="12.75">
      <c r="A91" s="24"/>
      <c r="B91" s="5"/>
      <c r="C91" s="21" t="str">
        <f>L1</f>
        <v>KR01</v>
      </c>
      <c r="E91" s="30"/>
      <c r="F91" s="30"/>
      <c r="N91" s="30"/>
      <c r="O91" s="30"/>
      <c r="V91" s="30"/>
    </row>
    <row r="92" spans="1:22" ht="12.75">
      <c r="A92" s="24"/>
      <c r="B92" s="5"/>
      <c r="C92" s="21">
        <f>L3</f>
        <v>40724</v>
      </c>
      <c r="E92" s="30"/>
      <c r="F92" s="30"/>
      <c r="N92" s="30"/>
      <c r="O92" s="30"/>
      <c r="V92" s="30"/>
    </row>
    <row r="93" spans="1:22" ht="12.75">
      <c r="A93" s="24"/>
      <c r="B93" s="5"/>
      <c r="C93" s="22" t="s">
        <v>220</v>
      </c>
      <c r="E93" s="30"/>
      <c r="F93" s="30"/>
      <c r="N93" s="30"/>
      <c r="O93" s="30"/>
      <c r="V93" s="30"/>
    </row>
    <row r="94" spans="1:22" ht="12.75">
      <c r="A94" s="24"/>
      <c r="B94" s="5"/>
      <c r="C94" s="6" t="str">
        <f>E11</f>
        <v>col. 01</v>
      </c>
      <c r="E94" s="30"/>
      <c r="F94" s="30"/>
      <c r="N94" s="30"/>
      <c r="O94" s="30"/>
      <c r="V94" s="30"/>
    </row>
    <row r="95" spans="1:22" ht="12.75">
      <c r="A95" s="24"/>
      <c r="B95" s="5"/>
      <c r="C95" s="182">
        <f>COUNTIF(Y13:AK60,"ERROR")</f>
        <v>0</v>
      </c>
      <c r="E95" s="30"/>
      <c r="F95" s="30"/>
      <c r="N95" s="30"/>
      <c r="O95" s="30"/>
      <c r="V95" s="30"/>
    </row>
    <row r="96" spans="1:22" ht="12.75">
      <c r="A96" s="4"/>
      <c r="B96" s="5"/>
      <c r="C96" s="6"/>
      <c r="E96" s="30"/>
      <c r="F96" s="30"/>
      <c r="N96" s="30"/>
      <c r="O96" s="30"/>
      <c r="V96" s="30"/>
    </row>
    <row r="97" spans="1:22" ht="12.75">
      <c r="A97" s="183"/>
      <c r="B97" s="7"/>
      <c r="C97" s="186">
        <f>COUNTIF(E66:F67,"WARNING")+COUNTIF(Y13:AC60,"WARNING")</f>
        <v>0</v>
      </c>
      <c r="E97" s="30"/>
      <c r="F97" s="30"/>
      <c r="N97" s="30"/>
      <c r="O97" s="30"/>
      <c r="V97" s="30"/>
    </row>
    <row r="98" spans="5:22" ht="12.75">
      <c r="E98" s="30"/>
      <c r="F98" s="30"/>
      <c r="N98" s="30"/>
      <c r="O98" s="30"/>
      <c r="V98" s="30"/>
    </row>
    <row r="99" spans="5:22" ht="12.75">
      <c r="E99" s="30"/>
      <c r="F99" s="30"/>
      <c r="N99" s="30"/>
      <c r="O99" s="30"/>
      <c r="V99" s="30"/>
    </row>
    <row r="100" spans="5:22" ht="12.75">
      <c r="E100" s="30"/>
      <c r="F100" s="30"/>
      <c r="N100" s="30"/>
      <c r="O100" s="30"/>
      <c r="V100" s="30"/>
    </row>
    <row r="101" spans="5:22" ht="12.75">
      <c r="E101" s="30"/>
      <c r="F101" s="30"/>
      <c r="N101" s="30"/>
      <c r="O101" s="30"/>
      <c r="V101" s="30"/>
    </row>
    <row r="102" spans="5:22" ht="12.75">
      <c r="E102" s="30"/>
      <c r="F102" s="30"/>
      <c r="N102" s="30"/>
      <c r="O102" s="30"/>
      <c r="V102" s="30"/>
    </row>
    <row r="103" spans="5:22" ht="12.75">
      <c r="E103" s="30"/>
      <c r="F103" s="30"/>
      <c r="N103" s="30"/>
      <c r="O103" s="30"/>
      <c r="V103" s="30"/>
    </row>
    <row r="104" spans="5:22" ht="12.75">
      <c r="E104" s="30"/>
      <c r="F104" s="30"/>
      <c r="N104" s="30"/>
      <c r="O104" s="30"/>
      <c r="V104" s="30"/>
    </row>
    <row r="105" spans="5:22" ht="12.75">
      <c r="E105" s="30"/>
      <c r="F105" s="30"/>
      <c r="N105" s="30"/>
      <c r="O105" s="30"/>
      <c r="V105" s="30"/>
    </row>
    <row r="106" spans="5:22" ht="12.75">
      <c r="E106" s="30"/>
      <c r="F106" s="30"/>
      <c r="N106" s="30"/>
      <c r="O106" s="30"/>
      <c r="V106" s="30"/>
    </row>
    <row r="107" spans="5:22" ht="12.75">
      <c r="E107" s="30"/>
      <c r="F107" s="30"/>
      <c r="N107" s="30"/>
      <c r="O107" s="30"/>
      <c r="V107" s="30"/>
    </row>
    <row r="108" spans="5:22" ht="12.75">
      <c r="E108" s="30"/>
      <c r="F108" s="30"/>
      <c r="N108" s="30"/>
      <c r="O108" s="30"/>
      <c r="V108" s="30"/>
    </row>
    <row r="109" spans="5:22" ht="12.75">
      <c r="E109" s="30"/>
      <c r="F109" s="30"/>
      <c r="N109" s="30"/>
      <c r="O109" s="30"/>
      <c r="V109" s="30"/>
    </row>
    <row r="110" spans="5:22" ht="12.75">
      <c r="E110" s="30"/>
      <c r="F110" s="30"/>
      <c r="N110" s="30"/>
      <c r="O110" s="30"/>
      <c r="V110" s="30"/>
    </row>
    <row r="111" spans="5:22" ht="12.75">
      <c r="E111" s="30"/>
      <c r="F111" s="30"/>
      <c r="N111" s="30"/>
      <c r="O111" s="30"/>
      <c r="V111" s="30"/>
    </row>
    <row r="112" spans="5:22" ht="12.75">
      <c r="E112" s="30"/>
      <c r="F112" s="30"/>
      <c r="N112" s="30"/>
      <c r="O112" s="30"/>
      <c r="V112" s="30"/>
    </row>
    <row r="113" spans="5:22" ht="12.75">
      <c r="E113" s="30"/>
      <c r="F113" s="30"/>
      <c r="N113" s="30"/>
      <c r="O113" s="30"/>
      <c r="V113" s="30"/>
    </row>
  </sheetData>
  <sheetProtection sheet="1" objects="1"/>
  <conditionalFormatting sqref="Y13:AK60">
    <cfRule type="cellIs" priority="1" dxfId="1" operator="equal" stopIfTrue="1">
      <formula>"WARNING"</formula>
    </cfRule>
    <cfRule type="cellIs" priority="2" dxfId="0" operator="equal" stopIfTrue="1">
      <formula>"ERROR"</formula>
    </cfRule>
  </conditionalFormatting>
  <printOptions/>
  <pageMargins left="0.5905511811023623" right="0.5905511811023623" top="0.5905511811023623" bottom="0.3937007874015748" header="0.31496062992125984" footer="0.31496062992125984"/>
  <pageSetup fitToHeight="2" fitToWidth="2" orientation="landscape" pageOrder="overThenDown" paperSize="9" scale="56" r:id="rId2"/>
  <headerFooter alignWithMargins="0">
    <oddFooter>&amp;L&amp;BSNB Vertraulich&amp;B&amp;C&amp;D&amp;RSeite &amp;P</oddFooter>
  </headerFooter>
  <rowBreaks count="1" manualBreakCount="1">
    <brk id="35" max="23" man="1"/>
  </rowBreaks>
  <colBreaks count="1" manualBreakCount="1">
    <brk id="13" max="70" man="1"/>
  </colBreaks>
  <ignoredErrors>
    <ignoredError sqref="B14:B15 B21 B22:B23 B25 B29:B30 B19 B31:B33" numberStoredAsText="1"/>
    <ignoredError sqref="B16" numberStoredAsText="1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29"/>
  <sheetViews>
    <sheetView showGridLines="0" showRowColHeaders="0" zoomScale="80" zoomScaleNormal="80" zoomScalePageLayoutView="0" workbookViewId="0" topLeftCell="A1">
      <pane xSplit="4" ySplit="11" topLeftCell="E12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E13" sqref="E13"/>
    </sheetView>
  </sheetViews>
  <sheetFormatPr defaultColWidth="11.421875" defaultRowHeight="12.75"/>
  <cols>
    <col min="1" max="1" width="6.421875" style="3" customWidth="1"/>
    <col min="2" max="2" width="8.7109375" style="3" customWidth="1"/>
    <col min="3" max="3" width="62.421875" style="3" customWidth="1"/>
    <col min="4" max="4" width="4.421875" style="3" customWidth="1"/>
    <col min="5" max="14" width="17.00390625" style="3" customWidth="1"/>
    <col min="15" max="15" width="4.421875" style="3" customWidth="1"/>
    <col min="16" max="18" width="17.00390625" style="3" customWidth="1"/>
    <col min="19" max="19" width="4.421875" style="3" customWidth="1"/>
    <col min="20" max="22" width="11.421875" style="3" customWidth="1"/>
    <col min="23" max="24" width="17.00390625" style="3" customWidth="1"/>
    <col min="25" max="25" width="11.421875" style="3" customWidth="1"/>
    <col min="26" max="32" width="14.421875" style="3" customWidth="1"/>
    <col min="33" max="33" width="23.57421875" style="3" bestFit="1" customWidth="1"/>
    <col min="34" max="16384" width="11.421875" style="3" customWidth="1"/>
  </cols>
  <sheetData>
    <row r="1" spans="1:24" ht="15.75" customHeight="1">
      <c r="A1" s="5"/>
      <c r="B1" s="5"/>
      <c r="C1" s="5"/>
      <c r="D1" s="19"/>
      <c r="E1" s="10"/>
      <c r="F1" s="10"/>
      <c r="G1" s="10"/>
      <c r="H1" s="10"/>
      <c r="I1" s="10"/>
      <c r="J1" s="5"/>
      <c r="K1" s="5"/>
      <c r="L1" s="19"/>
      <c r="M1" s="9" t="s">
        <v>224</v>
      </c>
      <c r="N1" s="102" t="s">
        <v>39</v>
      </c>
      <c r="O1" s="5"/>
      <c r="P1" s="5"/>
      <c r="Q1" s="5"/>
      <c r="R1" s="5"/>
      <c r="S1" s="5"/>
      <c r="T1" s="5"/>
      <c r="U1" s="5"/>
      <c r="V1" s="5"/>
      <c r="W1" s="9" t="s">
        <v>224</v>
      </c>
      <c r="X1" s="102" t="s">
        <v>39</v>
      </c>
    </row>
    <row r="2" spans="1:24" ht="18">
      <c r="A2" s="5"/>
      <c r="B2" s="5"/>
      <c r="C2" s="5"/>
      <c r="D2" s="19"/>
      <c r="E2" s="11" t="s">
        <v>52</v>
      </c>
      <c r="F2" s="5"/>
      <c r="G2" s="5"/>
      <c r="H2" s="10"/>
      <c r="I2" s="10"/>
      <c r="L2" s="19"/>
      <c r="M2" s="9" t="s">
        <v>223</v>
      </c>
      <c r="N2" s="108" t="str">
        <f>'Bon de livraison'!H3</f>
        <v>XXXXXX</v>
      </c>
      <c r="O2" s="5"/>
      <c r="P2" s="11" t="s">
        <v>52</v>
      </c>
      <c r="W2" s="9" t="s">
        <v>223</v>
      </c>
      <c r="X2" s="108" t="str">
        <f>N2</f>
        <v>XXXXXX</v>
      </c>
    </row>
    <row r="3" spans="1:24" ht="18">
      <c r="A3" s="5"/>
      <c r="B3" s="5"/>
      <c r="C3" s="5"/>
      <c r="D3" s="19"/>
      <c r="E3" s="78" t="s">
        <v>166</v>
      </c>
      <c r="F3" s="5"/>
      <c r="G3" s="5"/>
      <c r="H3" s="10"/>
      <c r="I3" s="10"/>
      <c r="L3" s="19"/>
      <c r="M3" s="9" t="s">
        <v>226</v>
      </c>
      <c r="N3" s="27">
        <f>'Bon de livraison'!Date</f>
        <v>40724</v>
      </c>
      <c r="O3" s="5"/>
      <c r="P3" s="78" t="s">
        <v>166</v>
      </c>
      <c r="W3" s="9" t="s">
        <v>226</v>
      </c>
      <c r="X3" s="27">
        <f>N3</f>
        <v>40724</v>
      </c>
    </row>
    <row r="4" spans="1:24" ht="18">
      <c r="A4" s="5"/>
      <c r="B4" s="5"/>
      <c r="C4" s="5"/>
      <c r="D4" s="19"/>
      <c r="E4" s="78" t="s">
        <v>167</v>
      </c>
      <c r="F4" s="5"/>
      <c r="G4" s="5"/>
      <c r="H4" s="10"/>
      <c r="I4" s="10"/>
      <c r="J4" s="10"/>
      <c r="K4" s="10"/>
      <c r="L4" s="19"/>
      <c r="O4" s="10"/>
      <c r="P4" s="78" t="s">
        <v>167</v>
      </c>
      <c r="X4" s="5"/>
    </row>
    <row r="5" spans="1:24" ht="12.75">
      <c r="A5" s="39"/>
      <c r="B5" s="5"/>
      <c r="C5" s="5"/>
      <c r="D5" s="19"/>
      <c r="E5" s="29"/>
      <c r="F5" s="5"/>
      <c r="G5" s="5"/>
      <c r="H5" s="10"/>
      <c r="I5" s="10"/>
      <c r="J5" s="10"/>
      <c r="K5" s="10"/>
      <c r="L5" s="19"/>
      <c r="O5" s="10"/>
      <c r="X5" s="5"/>
    </row>
    <row r="6" spans="1:24" ht="18.75" customHeight="1">
      <c r="A6" s="98"/>
      <c r="B6" s="7"/>
      <c r="C6" s="7"/>
      <c r="D6" s="34"/>
      <c r="E6" s="35"/>
      <c r="F6" s="14"/>
      <c r="G6" s="14"/>
      <c r="H6" s="14"/>
      <c r="I6" s="14"/>
      <c r="J6" s="14"/>
      <c r="K6" s="14"/>
      <c r="L6" s="34"/>
      <c r="O6" s="14"/>
      <c r="X6" s="5"/>
    </row>
    <row r="7" spans="1:24" ht="12.75">
      <c r="A7" s="2" t="s">
        <v>71</v>
      </c>
      <c r="C7" s="5"/>
      <c r="D7" s="5"/>
      <c r="E7" s="84" t="s">
        <v>81</v>
      </c>
      <c r="F7" s="12" t="s">
        <v>84</v>
      </c>
      <c r="G7" s="12" t="s">
        <v>85</v>
      </c>
      <c r="H7" s="80" t="s">
        <v>88</v>
      </c>
      <c r="I7" s="16"/>
      <c r="J7" s="16"/>
      <c r="K7" s="7"/>
      <c r="L7" s="80" t="s">
        <v>93</v>
      </c>
      <c r="M7" s="16"/>
      <c r="N7" s="16"/>
      <c r="O7" s="12"/>
      <c r="P7" s="80" t="s">
        <v>94</v>
      </c>
      <c r="Q7" s="16"/>
      <c r="R7" s="32"/>
      <c r="S7" s="12"/>
      <c r="X7" s="5"/>
    </row>
    <row r="8" spans="1:33" ht="15.75">
      <c r="A8" s="39" t="s">
        <v>72</v>
      </c>
      <c r="C8" s="5"/>
      <c r="D8" s="5"/>
      <c r="E8" s="174" t="s">
        <v>82</v>
      </c>
      <c r="F8" s="13" t="s">
        <v>83</v>
      </c>
      <c r="G8" s="106" t="s">
        <v>86</v>
      </c>
      <c r="H8" s="13" t="s">
        <v>89</v>
      </c>
      <c r="I8" s="13" t="s">
        <v>90</v>
      </c>
      <c r="J8" s="13" t="s">
        <v>91</v>
      </c>
      <c r="K8" s="13" t="s">
        <v>92</v>
      </c>
      <c r="L8" s="13" t="s">
        <v>89</v>
      </c>
      <c r="M8" s="13" t="s">
        <v>90</v>
      </c>
      <c r="N8" s="13" t="s">
        <v>91</v>
      </c>
      <c r="O8" s="6"/>
      <c r="P8" s="13" t="s">
        <v>89</v>
      </c>
      <c r="Q8" s="13" t="s">
        <v>90</v>
      </c>
      <c r="R8" s="13" t="s">
        <v>91</v>
      </c>
      <c r="S8" s="6"/>
      <c r="X8" s="5"/>
      <c r="AG8" s="12" t="s">
        <v>128</v>
      </c>
    </row>
    <row r="9" spans="1:33" ht="16.5" customHeight="1">
      <c r="A9" s="5"/>
      <c r="B9" s="5"/>
      <c r="C9" s="5"/>
      <c r="D9" s="5"/>
      <c r="E9" s="106" t="s">
        <v>80</v>
      </c>
      <c r="F9" s="13"/>
      <c r="G9" s="13"/>
      <c r="H9" s="13"/>
      <c r="I9" s="13"/>
      <c r="J9" s="79"/>
      <c r="K9" s="13"/>
      <c r="L9" s="13"/>
      <c r="M9" s="13"/>
      <c r="N9" s="13"/>
      <c r="O9" s="13"/>
      <c r="P9" s="13"/>
      <c r="Q9" s="13"/>
      <c r="R9" s="13"/>
      <c r="S9" s="13"/>
      <c r="X9" s="5"/>
      <c r="AD9" s="12" t="s">
        <v>121</v>
      </c>
      <c r="AE9" s="7"/>
      <c r="AF9" s="12" t="s">
        <v>126</v>
      </c>
      <c r="AG9" s="13" t="s">
        <v>129</v>
      </c>
    </row>
    <row r="10" spans="1:33" ht="18" customHeight="1">
      <c r="A10" s="156" t="s">
        <v>73</v>
      </c>
      <c r="B10" s="5" t="s">
        <v>75</v>
      </c>
      <c r="C10" s="5"/>
      <c r="D10" s="5"/>
      <c r="E10" s="85"/>
      <c r="F10" s="20"/>
      <c r="G10" s="20"/>
      <c r="H10" s="20"/>
      <c r="I10" s="28"/>
      <c r="J10" s="20"/>
      <c r="K10" s="38"/>
      <c r="L10" s="85"/>
      <c r="M10" s="20"/>
      <c r="N10" s="20"/>
      <c r="O10" s="13"/>
      <c r="P10" s="100"/>
      <c r="Q10" s="20"/>
      <c r="R10" s="28"/>
      <c r="S10" s="13"/>
      <c r="X10" s="5"/>
      <c r="Y10" s="3" t="s">
        <v>210</v>
      </c>
      <c r="AD10" s="13" t="s">
        <v>122</v>
      </c>
      <c r="AE10" s="13" t="s">
        <v>124</v>
      </c>
      <c r="AF10" s="79" t="s">
        <v>168</v>
      </c>
      <c r="AG10" s="13" t="s">
        <v>44</v>
      </c>
    </row>
    <row r="11" spans="1:33" ht="15" customHeight="1">
      <c r="A11" s="157" t="s">
        <v>74</v>
      </c>
      <c r="B11" s="157" t="s">
        <v>76</v>
      </c>
      <c r="C11" s="157" t="s">
        <v>77</v>
      </c>
      <c r="D11" s="5"/>
      <c r="E11" s="86" t="s">
        <v>96</v>
      </c>
      <c r="F11" s="77" t="s">
        <v>97</v>
      </c>
      <c r="G11" s="77" t="s">
        <v>98</v>
      </c>
      <c r="H11" s="77" t="s">
        <v>100</v>
      </c>
      <c r="I11" s="77" t="s">
        <v>101</v>
      </c>
      <c r="J11" s="77" t="s">
        <v>102</v>
      </c>
      <c r="K11" s="77" t="s">
        <v>103</v>
      </c>
      <c r="L11" s="86" t="s">
        <v>104</v>
      </c>
      <c r="M11" s="77" t="s">
        <v>105</v>
      </c>
      <c r="N11" s="77" t="s">
        <v>106</v>
      </c>
      <c r="O11" s="13"/>
      <c r="P11" s="77" t="s">
        <v>107</v>
      </c>
      <c r="Q11" s="77" t="s">
        <v>108</v>
      </c>
      <c r="R11" s="77" t="s">
        <v>109</v>
      </c>
      <c r="S11" s="13"/>
      <c r="X11" s="5"/>
      <c r="Y11" s="12"/>
      <c r="Z11" s="37" t="s">
        <v>117</v>
      </c>
      <c r="AA11" s="37" t="s">
        <v>118</v>
      </c>
      <c r="AB11" s="37" t="s">
        <v>119</v>
      </c>
      <c r="AC11" s="37" t="s">
        <v>120</v>
      </c>
      <c r="AD11" s="111" t="s">
        <v>123</v>
      </c>
      <c r="AE11" s="111" t="s">
        <v>125</v>
      </c>
      <c r="AF11" s="111" t="s">
        <v>42</v>
      </c>
      <c r="AG11" s="13" t="s">
        <v>131</v>
      </c>
    </row>
    <row r="12" spans="1:33" ht="31.5" customHeight="1">
      <c r="A12" s="8"/>
      <c r="B12" s="8"/>
      <c r="C12" s="93" t="s">
        <v>133</v>
      </c>
      <c r="D12" s="147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147"/>
      <c r="P12" s="95"/>
      <c r="Q12" s="95"/>
      <c r="R12" s="95"/>
      <c r="S12" s="147"/>
      <c r="X12" s="5"/>
      <c r="Y12" s="4"/>
      <c r="Z12" s="119"/>
      <c r="AA12" s="119"/>
      <c r="AB12" s="119"/>
      <c r="AC12" s="119"/>
      <c r="AD12" s="119"/>
      <c r="AE12" s="119"/>
      <c r="AF12" s="129"/>
      <c r="AG12" s="134"/>
    </row>
    <row r="13" spans="1:33" ht="18" customHeight="1">
      <c r="A13" s="8"/>
      <c r="B13" s="39"/>
      <c r="C13" s="83" t="s">
        <v>134</v>
      </c>
      <c r="D13" s="94">
        <v>1</v>
      </c>
      <c r="E13" s="112"/>
      <c r="F13" s="112"/>
      <c r="G13" s="192"/>
      <c r="H13" s="192"/>
      <c r="I13" s="192"/>
      <c r="J13" s="192"/>
      <c r="K13" s="192"/>
      <c r="L13" s="112"/>
      <c r="M13" s="112"/>
      <c r="N13" s="112"/>
      <c r="O13" s="90">
        <v>1</v>
      </c>
      <c r="P13" s="192"/>
      <c r="Q13" s="192"/>
      <c r="R13" s="192"/>
      <c r="S13" s="90">
        <v>1</v>
      </c>
      <c r="U13" s="5"/>
      <c r="X13" s="5"/>
      <c r="Y13" s="114">
        <f aca="true" t="shared" si="0" ref="Y13:Y35">IF(MIN(E13:R13)&gt;=0,"","WARNING")</f>
      </c>
      <c r="Z13" s="114">
        <f aca="true" t="shared" si="1" ref="Z13:Z35">IF(G13&lt;=K13,"","ERROR")</f>
      </c>
      <c r="AA13" s="114">
        <f aca="true" t="shared" si="2" ref="AA13:AA35">IF(P13&lt;=H13,"","ERROR")</f>
      </c>
      <c r="AB13" s="114">
        <f aca="true" t="shared" si="3" ref="AB13:AB35">IF(Q13&lt;=I13,"","ERROR")</f>
      </c>
      <c r="AC13" s="114">
        <f aca="true" t="shared" si="4" ref="AC13:AC35">IF(R13&lt;=J13,"","ERROR")</f>
      </c>
      <c r="AD13" s="114">
        <f aca="true" t="shared" si="5" ref="AD13:AD35">IF(AND(H13&lt;=I13)*(I13&lt;=J13)*(J13&lt;=K13),"","ERROR")</f>
      </c>
      <c r="AE13" s="114">
        <f aca="true" t="shared" si="6" ref="AE13:AE35">IF(AND(P13&lt;=Q13)*(Q13&lt;=R13),"","ERROR")</f>
      </c>
      <c r="AF13" s="114">
        <f aca="true" t="shared" si="7" ref="AF13:AF35">IF(MAX(G13:K13,P13:R13)&gt;100,"ERROR","")</f>
      </c>
      <c r="AG13" s="114">
        <f aca="true" t="shared" si="8" ref="AG13:AG35">IF(F13=1,IF(AND(F13=1,(H13+I13+J13+K13+P13+Q13+R13)/7=G13,(L13+M13+N13+F13)/4=1),"","ERROR"),"")</f>
      </c>
    </row>
    <row r="14" spans="1:33" ht="18" customHeight="1">
      <c r="A14" s="156" t="s">
        <v>3</v>
      </c>
      <c r="B14" s="87" t="s">
        <v>6</v>
      </c>
      <c r="C14" s="42" t="s">
        <v>135</v>
      </c>
      <c r="D14" s="90">
        <v>2</v>
      </c>
      <c r="E14" s="112"/>
      <c r="F14" s="112"/>
      <c r="G14" s="192"/>
      <c r="H14" s="192"/>
      <c r="I14" s="192"/>
      <c r="J14" s="192"/>
      <c r="K14" s="192"/>
      <c r="L14" s="112"/>
      <c r="M14" s="112"/>
      <c r="N14" s="112"/>
      <c r="O14" s="90">
        <v>2</v>
      </c>
      <c r="P14" s="192"/>
      <c r="Q14" s="192"/>
      <c r="R14" s="192"/>
      <c r="S14" s="90">
        <v>2</v>
      </c>
      <c r="U14" s="5"/>
      <c r="X14" s="5"/>
      <c r="Y14" s="114">
        <f t="shared" si="0"/>
      </c>
      <c r="Z14" s="114">
        <f t="shared" si="1"/>
      </c>
      <c r="AA14" s="114">
        <f t="shared" si="2"/>
      </c>
      <c r="AB14" s="114">
        <f t="shared" si="3"/>
      </c>
      <c r="AC14" s="114">
        <f t="shared" si="4"/>
      </c>
      <c r="AD14" s="114">
        <f t="shared" si="5"/>
      </c>
      <c r="AE14" s="114">
        <f t="shared" si="6"/>
      </c>
      <c r="AF14" s="114">
        <f t="shared" si="7"/>
      </c>
      <c r="AG14" s="114">
        <f t="shared" si="8"/>
      </c>
    </row>
    <row r="15" spans="1:33" ht="18" customHeight="1">
      <c r="A15" s="156" t="s">
        <v>4</v>
      </c>
      <c r="B15" s="88" t="s">
        <v>7</v>
      </c>
      <c r="C15" s="42" t="s">
        <v>136</v>
      </c>
      <c r="D15" s="90">
        <v>3</v>
      </c>
      <c r="E15" s="112"/>
      <c r="F15" s="112" t="s">
        <v>46</v>
      </c>
      <c r="G15" s="192"/>
      <c r="H15" s="192"/>
      <c r="I15" s="192"/>
      <c r="J15" s="192"/>
      <c r="K15" s="192"/>
      <c r="L15" s="112"/>
      <c r="M15" s="112"/>
      <c r="N15" s="112"/>
      <c r="O15" s="90">
        <v>3</v>
      </c>
      <c r="P15" s="192"/>
      <c r="Q15" s="192"/>
      <c r="R15" s="192"/>
      <c r="S15" s="90">
        <v>3</v>
      </c>
      <c r="X15" s="5"/>
      <c r="Y15" s="114">
        <f t="shared" si="0"/>
      </c>
      <c r="Z15" s="114">
        <f t="shared" si="1"/>
      </c>
      <c r="AA15" s="114">
        <f t="shared" si="2"/>
      </c>
      <c r="AB15" s="114">
        <f t="shared" si="3"/>
      </c>
      <c r="AC15" s="114">
        <f t="shared" si="4"/>
      </c>
      <c r="AD15" s="114">
        <f t="shared" si="5"/>
      </c>
      <c r="AE15" s="114">
        <f t="shared" si="6"/>
      </c>
      <c r="AF15" s="114">
        <f t="shared" si="7"/>
      </c>
      <c r="AG15" s="114">
        <f t="shared" si="8"/>
      </c>
    </row>
    <row r="16" spans="1:33" ht="18" customHeight="1">
      <c r="A16" s="156" t="s">
        <v>5</v>
      </c>
      <c r="B16" s="88" t="s">
        <v>8</v>
      </c>
      <c r="C16" s="89" t="s">
        <v>137</v>
      </c>
      <c r="D16" s="90">
        <v>4</v>
      </c>
      <c r="E16" s="112"/>
      <c r="F16" s="112"/>
      <c r="G16" s="192"/>
      <c r="H16" s="192"/>
      <c r="I16" s="192"/>
      <c r="J16" s="192"/>
      <c r="K16" s="192"/>
      <c r="L16" s="112"/>
      <c r="M16" s="112"/>
      <c r="N16" s="112"/>
      <c r="O16" s="90">
        <v>4</v>
      </c>
      <c r="P16" s="192"/>
      <c r="Q16" s="192"/>
      <c r="R16" s="192"/>
      <c r="S16" s="90">
        <v>4</v>
      </c>
      <c r="X16" s="5"/>
      <c r="Y16" s="114">
        <f t="shared" si="0"/>
      </c>
      <c r="Z16" s="114">
        <f t="shared" si="1"/>
      </c>
      <c r="AA16" s="114">
        <f t="shared" si="2"/>
      </c>
      <c r="AB16" s="114">
        <f t="shared" si="3"/>
      </c>
      <c r="AC16" s="114">
        <f t="shared" si="4"/>
      </c>
      <c r="AD16" s="114">
        <f t="shared" si="5"/>
      </c>
      <c r="AE16" s="114">
        <f t="shared" si="6"/>
      </c>
      <c r="AF16" s="114">
        <f t="shared" si="7"/>
      </c>
      <c r="AG16" s="114">
        <f t="shared" si="8"/>
      </c>
    </row>
    <row r="17" spans="1:33" ht="30" customHeight="1">
      <c r="A17" s="158" t="s">
        <v>140</v>
      </c>
      <c r="B17" s="144" t="s">
        <v>139</v>
      </c>
      <c r="C17" s="143" t="s">
        <v>138</v>
      </c>
      <c r="D17" s="90">
        <v>5</v>
      </c>
      <c r="E17" s="112"/>
      <c r="F17" s="112"/>
      <c r="G17" s="192"/>
      <c r="H17" s="192"/>
      <c r="I17" s="192"/>
      <c r="J17" s="192"/>
      <c r="K17" s="192"/>
      <c r="L17" s="112"/>
      <c r="M17" s="112"/>
      <c r="N17" s="112"/>
      <c r="O17" s="90">
        <v>5</v>
      </c>
      <c r="P17" s="192"/>
      <c r="Q17" s="192"/>
      <c r="R17" s="192"/>
      <c r="S17" s="90">
        <v>5</v>
      </c>
      <c r="X17" s="5"/>
      <c r="Y17" s="114">
        <f t="shared" si="0"/>
      </c>
      <c r="Z17" s="114">
        <f t="shared" si="1"/>
      </c>
      <c r="AA17" s="114">
        <f t="shared" si="2"/>
      </c>
      <c r="AB17" s="114">
        <f t="shared" si="3"/>
      </c>
      <c r="AC17" s="114">
        <f t="shared" si="4"/>
      </c>
      <c r="AD17" s="114">
        <f t="shared" si="5"/>
      </c>
      <c r="AE17" s="114">
        <f t="shared" si="6"/>
      </c>
      <c r="AF17" s="114">
        <f t="shared" si="7"/>
      </c>
      <c r="AG17" s="114">
        <f t="shared" si="8"/>
      </c>
    </row>
    <row r="18" spans="1:33" ht="30" customHeight="1">
      <c r="A18" s="158" t="s">
        <v>48</v>
      </c>
      <c r="B18" s="144" t="s">
        <v>47</v>
      </c>
      <c r="C18" s="143" t="s">
        <v>141</v>
      </c>
      <c r="D18" s="90">
        <v>6</v>
      </c>
      <c r="E18" s="112"/>
      <c r="F18" s="112"/>
      <c r="G18" s="192"/>
      <c r="H18" s="192"/>
      <c r="I18" s="192"/>
      <c r="J18" s="192"/>
      <c r="K18" s="192"/>
      <c r="L18" s="112"/>
      <c r="M18" s="112"/>
      <c r="N18" s="112"/>
      <c r="O18" s="90">
        <v>6</v>
      </c>
      <c r="P18" s="192"/>
      <c r="Q18" s="192"/>
      <c r="R18" s="192"/>
      <c r="S18" s="90">
        <v>6</v>
      </c>
      <c r="X18" s="5"/>
      <c r="Y18" s="114">
        <f t="shared" si="0"/>
      </c>
      <c r="Z18" s="114">
        <f t="shared" si="1"/>
      </c>
      <c r="AA18" s="114">
        <f t="shared" si="2"/>
      </c>
      <c r="AB18" s="114">
        <f t="shared" si="3"/>
      </c>
      <c r="AC18" s="114">
        <f t="shared" si="4"/>
      </c>
      <c r="AD18" s="114">
        <f t="shared" si="5"/>
      </c>
      <c r="AE18" s="114">
        <f t="shared" si="6"/>
      </c>
      <c r="AF18" s="114">
        <f t="shared" si="7"/>
      </c>
      <c r="AG18" s="114">
        <f t="shared" si="8"/>
      </c>
    </row>
    <row r="19" spans="1:33" ht="18" customHeight="1">
      <c r="A19" s="156" t="s">
        <v>9</v>
      </c>
      <c r="B19" s="88" t="s">
        <v>10</v>
      </c>
      <c r="C19" s="42" t="s">
        <v>142</v>
      </c>
      <c r="D19" s="90">
        <v>7</v>
      </c>
      <c r="E19" s="112"/>
      <c r="F19" s="112"/>
      <c r="G19" s="192"/>
      <c r="H19" s="192"/>
      <c r="I19" s="192"/>
      <c r="J19" s="192"/>
      <c r="K19" s="192"/>
      <c r="L19" s="112"/>
      <c r="M19" s="112"/>
      <c r="N19" s="112"/>
      <c r="O19" s="90">
        <v>7</v>
      </c>
      <c r="P19" s="192"/>
      <c r="Q19" s="192"/>
      <c r="R19" s="192"/>
      <c r="S19" s="90">
        <v>7</v>
      </c>
      <c r="X19" s="5"/>
      <c r="Y19" s="114">
        <f t="shared" si="0"/>
      </c>
      <c r="Z19" s="114">
        <f t="shared" si="1"/>
      </c>
      <c r="AA19" s="114">
        <f t="shared" si="2"/>
      </c>
      <c r="AB19" s="114">
        <f t="shared" si="3"/>
      </c>
      <c r="AC19" s="114">
        <f t="shared" si="4"/>
      </c>
      <c r="AD19" s="114">
        <f t="shared" si="5"/>
      </c>
      <c r="AE19" s="114">
        <f t="shared" si="6"/>
      </c>
      <c r="AF19" s="114">
        <f t="shared" si="7"/>
      </c>
      <c r="AG19" s="114">
        <f t="shared" si="8"/>
      </c>
    </row>
    <row r="20" spans="1:33" ht="18" customHeight="1">
      <c r="A20" s="156" t="s">
        <v>11</v>
      </c>
      <c r="B20" s="88" t="s">
        <v>12</v>
      </c>
      <c r="C20" s="42" t="s">
        <v>143</v>
      </c>
      <c r="D20" s="90">
        <v>8</v>
      </c>
      <c r="E20" s="112"/>
      <c r="F20" s="112"/>
      <c r="G20" s="192"/>
      <c r="H20" s="192"/>
      <c r="I20" s="192"/>
      <c r="J20" s="192"/>
      <c r="K20" s="192"/>
      <c r="L20" s="112"/>
      <c r="M20" s="112"/>
      <c r="N20" s="112"/>
      <c r="O20" s="90">
        <v>8</v>
      </c>
      <c r="P20" s="192"/>
      <c r="Q20" s="192"/>
      <c r="R20" s="192"/>
      <c r="S20" s="90">
        <v>8</v>
      </c>
      <c r="W20" s="99"/>
      <c r="X20" s="5"/>
      <c r="Y20" s="114">
        <f t="shared" si="0"/>
      </c>
      <c r="Z20" s="114">
        <f t="shared" si="1"/>
      </c>
      <c r="AA20" s="114">
        <f t="shared" si="2"/>
      </c>
      <c r="AB20" s="114">
        <f t="shared" si="3"/>
      </c>
      <c r="AC20" s="114">
        <f t="shared" si="4"/>
      </c>
      <c r="AD20" s="114">
        <f t="shared" si="5"/>
      </c>
      <c r="AE20" s="114">
        <f t="shared" si="6"/>
      </c>
      <c r="AF20" s="114">
        <f t="shared" si="7"/>
      </c>
      <c r="AG20" s="114">
        <f t="shared" si="8"/>
      </c>
    </row>
    <row r="21" spans="1:33" ht="18" customHeight="1">
      <c r="A21" s="156" t="s">
        <v>13</v>
      </c>
      <c r="B21" s="88" t="s">
        <v>33</v>
      </c>
      <c r="C21" s="42" t="s">
        <v>144</v>
      </c>
      <c r="D21" s="90">
        <v>9</v>
      </c>
      <c r="E21" s="112"/>
      <c r="F21" s="112"/>
      <c r="G21" s="192"/>
      <c r="H21" s="192"/>
      <c r="I21" s="192"/>
      <c r="J21" s="192"/>
      <c r="K21" s="192"/>
      <c r="L21" s="112"/>
      <c r="M21" s="112"/>
      <c r="N21" s="112"/>
      <c r="O21" s="90">
        <v>9</v>
      </c>
      <c r="P21" s="192"/>
      <c r="Q21" s="192"/>
      <c r="R21" s="192"/>
      <c r="S21" s="90">
        <v>9</v>
      </c>
      <c r="X21" s="5"/>
      <c r="Y21" s="114">
        <f t="shared" si="0"/>
      </c>
      <c r="Z21" s="114">
        <f t="shared" si="1"/>
      </c>
      <c r="AA21" s="114">
        <f t="shared" si="2"/>
      </c>
      <c r="AB21" s="114">
        <f t="shared" si="3"/>
      </c>
      <c r="AC21" s="114">
        <f t="shared" si="4"/>
      </c>
      <c r="AD21" s="114">
        <f t="shared" si="5"/>
      </c>
      <c r="AE21" s="114">
        <f t="shared" si="6"/>
      </c>
      <c r="AF21" s="114">
        <f t="shared" si="7"/>
      </c>
      <c r="AG21" s="114">
        <f t="shared" si="8"/>
      </c>
    </row>
    <row r="22" spans="1:33" ht="18" customHeight="1">
      <c r="A22" s="156" t="s">
        <v>14</v>
      </c>
      <c r="B22" s="88" t="s">
        <v>15</v>
      </c>
      <c r="C22" s="42" t="s">
        <v>145</v>
      </c>
      <c r="D22" s="90">
        <v>10</v>
      </c>
      <c r="E22" s="112"/>
      <c r="F22" s="112"/>
      <c r="G22" s="192"/>
      <c r="H22" s="192"/>
      <c r="I22" s="192"/>
      <c r="J22" s="192"/>
      <c r="K22" s="192"/>
      <c r="L22" s="112"/>
      <c r="M22" s="112"/>
      <c r="N22" s="112"/>
      <c r="O22" s="90">
        <v>10</v>
      </c>
      <c r="P22" s="192"/>
      <c r="Q22" s="192"/>
      <c r="R22" s="192"/>
      <c r="S22" s="90">
        <v>10</v>
      </c>
      <c r="X22" s="5"/>
      <c r="Y22" s="114">
        <f t="shared" si="0"/>
      </c>
      <c r="Z22" s="114">
        <f t="shared" si="1"/>
      </c>
      <c r="AA22" s="114">
        <f t="shared" si="2"/>
      </c>
      <c r="AB22" s="114">
        <f t="shared" si="3"/>
      </c>
      <c r="AC22" s="114">
        <f t="shared" si="4"/>
      </c>
      <c r="AD22" s="114">
        <f t="shared" si="5"/>
      </c>
      <c r="AE22" s="114">
        <f t="shared" si="6"/>
      </c>
      <c r="AF22" s="114">
        <f t="shared" si="7"/>
      </c>
      <c r="AG22" s="114">
        <f t="shared" si="8"/>
      </c>
    </row>
    <row r="23" spans="1:33" ht="18" customHeight="1">
      <c r="A23" s="156" t="s">
        <v>16</v>
      </c>
      <c r="B23" s="88" t="s">
        <v>17</v>
      </c>
      <c r="C23" s="42" t="s">
        <v>146</v>
      </c>
      <c r="D23" s="90">
        <v>11</v>
      </c>
      <c r="E23" s="112"/>
      <c r="F23" s="112"/>
      <c r="G23" s="192"/>
      <c r="H23" s="192"/>
      <c r="I23" s="192"/>
      <c r="J23" s="192"/>
      <c r="K23" s="192"/>
      <c r="L23" s="112"/>
      <c r="M23" s="112"/>
      <c r="N23" s="112"/>
      <c r="O23" s="90">
        <v>11</v>
      </c>
      <c r="P23" s="192"/>
      <c r="Q23" s="192"/>
      <c r="R23" s="192"/>
      <c r="S23" s="90">
        <v>11</v>
      </c>
      <c r="X23" s="5"/>
      <c r="Y23" s="114">
        <f t="shared" si="0"/>
      </c>
      <c r="Z23" s="114">
        <f t="shared" si="1"/>
      </c>
      <c r="AA23" s="114">
        <f t="shared" si="2"/>
      </c>
      <c r="AB23" s="114">
        <f t="shared" si="3"/>
      </c>
      <c r="AC23" s="114">
        <f t="shared" si="4"/>
      </c>
      <c r="AD23" s="114">
        <f t="shared" si="5"/>
      </c>
      <c r="AE23" s="114">
        <f t="shared" si="6"/>
      </c>
      <c r="AF23" s="114">
        <f t="shared" si="7"/>
      </c>
      <c r="AG23" s="114">
        <f t="shared" si="8"/>
      </c>
    </row>
    <row r="24" spans="1:33" ht="18" customHeight="1">
      <c r="A24" s="156" t="s">
        <v>18</v>
      </c>
      <c r="B24" s="88" t="s">
        <v>35</v>
      </c>
      <c r="C24" s="42" t="s">
        <v>147</v>
      </c>
      <c r="D24" s="90">
        <v>12</v>
      </c>
      <c r="E24" s="112"/>
      <c r="F24" s="112"/>
      <c r="G24" s="192"/>
      <c r="H24" s="192"/>
      <c r="I24" s="192"/>
      <c r="J24" s="192"/>
      <c r="K24" s="192"/>
      <c r="L24" s="112"/>
      <c r="M24" s="112"/>
      <c r="N24" s="112"/>
      <c r="O24" s="90">
        <v>12</v>
      </c>
      <c r="P24" s="192"/>
      <c r="Q24" s="192"/>
      <c r="R24" s="192"/>
      <c r="S24" s="90">
        <v>12</v>
      </c>
      <c r="X24" s="5"/>
      <c r="Y24" s="114">
        <f t="shared" si="0"/>
      </c>
      <c r="Z24" s="114">
        <f t="shared" si="1"/>
      </c>
      <c r="AA24" s="114">
        <f t="shared" si="2"/>
      </c>
      <c r="AB24" s="114">
        <f t="shared" si="3"/>
      </c>
      <c r="AC24" s="114">
        <f t="shared" si="4"/>
      </c>
      <c r="AD24" s="114">
        <f t="shared" si="5"/>
      </c>
      <c r="AE24" s="114">
        <f t="shared" si="6"/>
      </c>
      <c r="AF24" s="114">
        <f t="shared" si="7"/>
      </c>
      <c r="AG24" s="114">
        <f t="shared" si="8"/>
      </c>
    </row>
    <row r="25" spans="1:33" ht="18" customHeight="1">
      <c r="A25" s="156" t="s">
        <v>19</v>
      </c>
      <c r="B25" s="88" t="s">
        <v>20</v>
      </c>
      <c r="C25" s="91" t="s">
        <v>148</v>
      </c>
      <c r="D25" s="90">
        <v>13</v>
      </c>
      <c r="E25" s="112"/>
      <c r="F25" s="112"/>
      <c r="G25" s="192"/>
      <c r="H25" s="192"/>
      <c r="I25" s="192"/>
      <c r="J25" s="192"/>
      <c r="K25" s="192"/>
      <c r="L25" s="112"/>
      <c r="M25" s="112"/>
      <c r="N25" s="112"/>
      <c r="O25" s="90">
        <v>13</v>
      </c>
      <c r="P25" s="192"/>
      <c r="Q25" s="192"/>
      <c r="R25" s="192"/>
      <c r="S25" s="90">
        <v>13</v>
      </c>
      <c r="X25" s="5"/>
      <c r="Y25" s="114">
        <f t="shared" si="0"/>
      </c>
      <c r="Z25" s="114">
        <f t="shared" si="1"/>
      </c>
      <c r="AA25" s="114">
        <f t="shared" si="2"/>
      </c>
      <c r="AB25" s="114">
        <f t="shared" si="3"/>
      </c>
      <c r="AC25" s="114">
        <f t="shared" si="4"/>
      </c>
      <c r="AD25" s="114">
        <f t="shared" si="5"/>
      </c>
      <c r="AE25" s="114">
        <f t="shared" si="6"/>
      </c>
      <c r="AF25" s="114">
        <f t="shared" si="7"/>
      </c>
      <c r="AG25" s="114">
        <f t="shared" si="8"/>
      </c>
    </row>
    <row r="26" spans="1:33" ht="17.25" customHeight="1">
      <c r="A26" s="156" t="s">
        <v>150</v>
      </c>
      <c r="B26" s="88" t="s">
        <v>151</v>
      </c>
      <c r="C26" s="113" t="s">
        <v>149</v>
      </c>
      <c r="D26" s="90">
        <v>14</v>
      </c>
      <c r="E26" s="112"/>
      <c r="F26" s="112"/>
      <c r="G26" s="192"/>
      <c r="H26" s="192"/>
      <c r="I26" s="192"/>
      <c r="J26" s="192"/>
      <c r="K26" s="192"/>
      <c r="L26" s="112"/>
      <c r="M26" s="112"/>
      <c r="N26" s="112"/>
      <c r="O26" s="90">
        <v>14</v>
      </c>
      <c r="P26" s="192"/>
      <c r="Q26" s="192"/>
      <c r="R26" s="192"/>
      <c r="S26" s="90">
        <v>14</v>
      </c>
      <c r="X26" s="5"/>
      <c r="Y26" s="114">
        <f t="shared" si="0"/>
      </c>
      <c r="Z26" s="114">
        <f t="shared" si="1"/>
      </c>
      <c r="AA26" s="114">
        <f t="shared" si="2"/>
      </c>
      <c r="AB26" s="114">
        <f t="shared" si="3"/>
      </c>
      <c r="AC26" s="114">
        <f t="shared" si="4"/>
      </c>
      <c r="AD26" s="114">
        <f t="shared" si="5"/>
      </c>
      <c r="AE26" s="114">
        <f t="shared" si="6"/>
      </c>
      <c r="AF26" s="114">
        <f t="shared" si="7"/>
      </c>
      <c r="AG26" s="114">
        <f t="shared" si="8"/>
      </c>
    </row>
    <row r="27" spans="1:33" ht="18" customHeight="1">
      <c r="A27" s="156" t="s">
        <v>153</v>
      </c>
      <c r="B27" s="88" t="s">
        <v>154</v>
      </c>
      <c r="C27" s="143" t="s">
        <v>152</v>
      </c>
      <c r="D27" s="90">
        <v>15</v>
      </c>
      <c r="E27" s="112"/>
      <c r="F27" s="112"/>
      <c r="G27" s="192"/>
      <c r="H27" s="192"/>
      <c r="I27" s="192"/>
      <c r="J27" s="192"/>
      <c r="K27" s="192"/>
      <c r="L27" s="112"/>
      <c r="M27" s="112"/>
      <c r="N27" s="112"/>
      <c r="O27" s="90">
        <v>15</v>
      </c>
      <c r="P27" s="192"/>
      <c r="Q27" s="192"/>
      <c r="R27" s="192"/>
      <c r="S27" s="90">
        <v>15</v>
      </c>
      <c r="X27" s="5"/>
      <c r="Y27" s="114">
        <f t="shared" si="0"/>
      </c>
      <c r="Z27" s="114">
        <f t="shared" si="1"/>
      </c>
      <c r="AA27" s="114">
        <f t="shared" si="2"/>
      </c>
      <c r="AB27" s="114">
        <f t="shared" si="3"/>
      </c>
      <c r="AC27" s="114">
        <f t="shared" si="4"/>
      </c>
      <c r="AD27" s="114">
        <f t="shared" si="5"/>
      </c>
      <c r="AE27" s="114">
        <f t="shared" si="6"/>
      </c>
      <c r="AF27" s="114">
        <f t="shared" si="7"/>
      </c>
      <c r="AG27" s="114">
        <f t="shared" si="8"/>
      </c>
    </row>
    <row r="28" spans="1:33" ht="18" customHeight="1">
      <c r="A28" s="156" t="s">
        <v>21</v>
      </c>
      <c r="B28" s="88" t="s">
        <v>22</v>
      </c>
      <c r="C28" s="42" t="s">
        <v>155</v>
      </c>
      <c r="D28" s="90">
        <v>16</v>
      </c>
      <c r="E28" s="112"/>
      <c r="F28" s="112"/>
      <c r="G28" s="192"/>
      <c r="H28" s="192"/>
      <c r="I28" s="192"/>
      <c r="J28" s="192"/>
      <c r="K28" s="192"/>
      <c r="L28" s="112"/>
      <c r="M28" s="112"/>
      <c r="N28" s="112"/>
      <c r="O28" s="90">
        <v>16</v>
      </c>
      <c r="P28" s="192"/>
      <c r="Q28" s="192"/>
      <c r="R28" s="192"/>
      <c r="S28" s="90">
        <v>16</v>
      </c>
      <c r="X28" s="5"/>
      <c r="Y28" s="114">
        <f t="shared" si="0"/>
      </c>
      <c r="Z28" s="114">
        <f t="shared" si="1"/>
      </c>
      <c r="AA28" s="114">
        <f t="shared" si="2"/>
      </c>
      <c r="AB28" s="114">
        <f t="shared" si="3"/>
      </c>
      <c r="AC28" s="114">
        <f t="shared" si="4"/>
      </c>
      <c r="AD28" s="114">
        <f t="shared" si="5"/>
      </c>
      <c r="AE28" s="114">
        <f t="shared" si="6"/>
      </c>
      <c r="AF28" s="114">
        <f t="shared" si="7"/>
      </c>
      <c r="AG28" s="114">
        <f t="shared" si="8"/>
      </c>
    </row>
    <row r="29" spans="1:33" ht="18" customHeight="1">
      <c r="A29" s="156" t="s">
        <v>23</v>
      </c>
      <c r="B29" s="88" t="s">
        <v>24</v>
      </c>
      <c r="C29" s="42" t="s">
        <v>156</v>
      </c>
      <c r="D29" s="90">
        <v>17</v>
      </c>
      <c r="E29" s="112"/>
      <c r="F29" s="112"/>
      <c r="G29" s="192"/>
      <c r="H29" s="192"/>
      <c r="I29" s="192"/>
      <c r="J29" s="192"/>
      <c r="K29" s="192"/>
      <c r="L29" s="112"/>
      <c r="M29" s="112"/>
      <c r="N29" s="112"/>
      <c r="O29" s="90">
        <v>17</v>
      </c>
      <c r="P29" s="192"/>
      <c r="Q29" s="192"/>
      <c r="R29" s="192"/>
      <c r="S29" s="90">
        <v>17</v>
      </c>
      <c r="X29" s="5"/>
      <c r="Y29" s="114">
        <f t="shared" si="0"/>
      </c>
      <c r="Z29" s="114">
        <f t="shared" si="1"/>
      </c>
      <c r="AA29" s="114">
        <f t="shared" si="2"/>
      </c>
      <c r="AB29" s="114">
        <f t="shared" si="3"/>
      </c>
      <c r="AC29" s="114">
        <f t="shared" si="4"/>
      </c>
      <c r="AD29" s="114">
        <f t="shared" si="5"/>
      </c>
      <c r="AE29" s="114">
        <f t="shared" si="6"/>
      </c>
      <c r="AF29" s="114">
        <f t="shared" si="7"/>
      </c>
      <c r="AG29" s="114">
        <f t="shared" si="8"/>
      </c>
    </row>
    <row r="30" spans="1:33" ht="18" customHeight="1">
      <c r="A30" s="156" t="s">
        <v>25</v>
      </c>
      <c r="B30" s="88" t="s">
        <v>26</v>
      </c>
      <c r="C30" s="42" t="s">
        <v>157</v>
      </c>
      <c r="D30" s="90">
        <v>18</v>
      </c>
      <c r="E30" s="112"/>
      <c r="F30" s="112"/>
      <c r="G30" s="192"/>
      <c r="H30" s="192"/>
      <c r="I30" s="192"/>
      <c r="J30" s="192"/>
      <c r="K30" s="192"/>
      <c r="L30" s="112"/>
      <c r="M30" s="112"/>
      <c r="N30" s="112"/>
      <c r="O30" s="90">
        <v>18</v>
      </c>
      <c r="P30" s="192"/>
      <c r="Q30" s="192"/>
      <c r="R30" s="192"/>
      <c r="S30" s="90">
        <v>18</v>
      </c>
      <c r="X30" s="5"/>
      <c r="Y30" s="114">
        <f t="shared" si="0"/>
      </c>
      <c r="Z30" s="114">
        <f t="shared" si="1"/>
      </c>
      <c r="AA30" s="114">
        <f t="shared" si="2"/>
      </c>
      <c r="AB30" s="114">
        <f t="shared" si="3"/>
      </c>
      <c r="AC30" s="114">
        <f t="shared" si="4"/>
      </c>
      <c r="AD30" s="114">
        <f t="shared" si="5"/>
      </c>
      <c r="AE30" s="114">
        <f t="shared" si="6"/>
      </c>
      <c r="AF30" s="114">
        <f t="shared" si="7"/>
      </c>
      <c r="AG30" s="114">
        <f t="shared" si="8"/>
      </c>
    </row>
    <row r="31" spans="1:33" ht="18" customHeight="1">
      <c r="A31" s="156" t="s">
        <v>27</v>
      </c>
      <c r="B31" s="88" t="s">
        <v>28</v>
      </c>
      <c r="C31" s="42" t="s">
        <v>158</v>
      </c>
      <c r="D31" s="90">
        <v>19</v>
      </c>
      <c r="E31" s="112"/>
      <c r="F31" s="112"/>
      <c r="G31" s="192"/>
      <c r="H31" s="192"/>
      <c r="I31" s="192"/>
      <c r="J31" s="192"/>
      <c r="K31" s="192"/>
      <c r="L31" s="112"/>
      <c r="M31" s="112"/>
      <c r="N31" s="112"/>
      <c r="O31" s="90">
        <v>19</v>
      </c>
      <c r="P31" s="192"/>
      <c r="Q31" s="192"/>
      <c r="R31" s="192"/>
      <c r="S31" s="90">
        <v>19</v>
      </c>
      <c r="X31" s="5"/>
      <c r="Y31" s="114">
        <f t="shared" si="0"/>
      </c>
      <c r="Z31" s="114">
        <f t="shared" si="1"/>
      </c>
      <c r="AA31" s="114">
        <f t="shared" si="2"/>
      </c>
      <c r="AB31" s="114">
        <f t="shared" si="3"/>
      </c>
      <c r="AC31" s="114">
        <f t="shared" si="4"/>
      </c>
      <c r="AD31" s="114">
        <f t="shared" si="5"/>
      </c>
      <c r="AE31" s="114">
        <f t="shared" si="6"/>
      </c>
      <c r="AF31" s="114">
        <f t="shared" si="7"/>
      </c>
      <c r="AG31" s="114">
        <f t="shared" si="8"/>
      </c>
    </row>
    <row r="32" spans="1:33" ht="18" customHeight="1">
      <c r="A32" s="156" t="s">
        <v>29</v>
      </c>
      <c r="B32" s="88" t="s">
        <v>30</v>
      </c>
      <c r="C32" s="42" t="s">
        <v>159</v>
      </c>
      <c r="D32" s="90">
        <v>20</v>
      </c>
      <c r="E32" s="112"/>
      <c r="F32" s="112"/>
      <c r="G32" s="192"/>
      <c r="H32" s="192"/>
      <c r="I32" s="192"/>
      <c r="J32" s="192"/>
      <c r="K32" s="192"/>
      <c r="L32" s="112"/>
      <c r="M32" s="112"/>
      <c r="N32" s="112"/>
      <c r="O32" s="90">
        <v>20</v>
      </c>
      <c r="P32" s="192"/>
      <c r="Q32" s="192"/>
      <c r="R32" s="192"/>
      <c r="S32" s="90">
        <v>20</v>
      </c>
      <c r="X32" s="5"/>
      <c r="Y32" s="114">
        <f t="shared" si="0"/>
      </c>
      <c r="Z32" s="114">
        <f t="shared" si="1"/>
      </c>
      <c r="AA32" s="114">
        <f t="shared" si="2"/>
      </c>
      <c r="AB32" s="114">
        <f t="shared" si="3"/>
      </c>
      <c r="AC32" s="114">
        <f t="shared" si="4"/>
      </c>
      <c r="AD32" s="114">
        <f t="shared" si="5"/>
      </c>
      <c r="AE32" s="114">
        <f t="shared" si="6"/>
      </c>
      <c r="AF32" s="114">
        <f t="shared" si="7"/>
      </c>
      <c r="AG32" s="114">
        <f t="shared" si="8"/>
      </c>
    </row>
    <row r="33" spans="1:33" ht="18" customHeight="1">
      <c r="A33" s="156" t="s">
        <v>31</v>
      </c>
      <c r="B33" s="88" t="s">
        <v>32</v>
      </c>
      <c r="C33" s="42" t="s">
        <v>160</v>
      </c>
      <c r="D33" s="90">
        <v>21</v>
      </c>
      <c r="E33" s="112"/>
      <c r="F33" s="112"/>
      <c r="G33" s="192"/>
      <c r="H33" s="192"/>
      <c r="I33" s="192"/>
      <c r="J33" s="192"/>
      <c r="K33" s="192"/>
      <c r="L33" s="112"/>
      <c r="M33" s="112"/>
      <c r="N33" s="112"/>
      <c r="O33" s="90">
        <v>21</v>
      </c>
      <c r="P33" s="192"/>
      <c r="Q33" s="192"/>
      <c r="R33" s="192"/>
      <c r="S33" s="90">
        <v>21</v>
      </c>
      <c r="X33" s="5"/>
      <c r="Y33" s="114">
        <f t="shared" si="0"/>
      </c>
      <c r="Z33" s="114">
        <f t="shared" si="1"/>
      </c>
      <c r="AA33" s="114">
        <f t="shared" si="2"/>
      </c>
      <c r="AB33" s="114">
        <f t="shared" si="3"/>
      </c>
      <c r="AC33" s="114">
        <f t="shared" si="4"/>
      </c>
      <c r="AD33" s="114">
        <f t="shared" si="5"/>
      </c>
      <c r="AE33" s="114">
        <f t="shared" si="6"/>
      </c>
      <c r="AF33" s="114">
        <f t="shared" si="7"/>
      </c>
      <c r="AG33" s="114">
        <f t="shared" si="8"/>
      </c>
    </row>
    <row r="34" spans="1:33" ht="18" customHeight="1">
      <c r="A34" s="159"/>
      <c r="B34" s="41"/>
      <c r="C34" s="97" t="s">
        <v>161</v>
      </c>
      <c r="D34" s="90">
        <v>22</v>
      </c>
      <c r="E34" s="112"/>
      <c r="F34" s="112"/>
      <c r="G34" s="192"/>
      <c r="H34" s="192"/>
      <c r="I34" s="192"/>
      <c r="J34" s="192"/>
      <c r="K34" s="192"/>
      <c r="L34" s="112"/>
      <c r="M34" s="112"/>
      <c r="N34" s="112"/>
      <c r="O34" s="90">
        <v>22</v>
      </c>
      <c r="P34" s="192"/>
      <c r="Q34" s="192"/>
      <c r="R34" s="192"/>
      <c r="S34" s="90">
        <v>22</v>
      </c>
      <c r="X34" s="5"/>
      <c r="Y34" s="114">
        <f t="shared" si="0"/>
      </c>
      <c r="Z34" s="114">
        <f t="shared" si="1"/>
      </c>
      <c r="AA34" s="114">
        <f t="shared" si="2"/>
      </c>
      <c r="AB34" s="114">
        <f t="shared" si="3"/>
      </c>
      <c r="AC34" s="114">
        <f t="shared" si="4"/>
      </c>
      <c r="AD34" s="114">
        <f t="shared" si="5"/>
      </c>
      <c r="AE34" s="114">
        <f t="shared" si="6"/>
      </c>
      <c r="AF34" s="114">
        <f t="shared" si="7"/>
      </c>
      <c r="AG34" s="114">
        <f t="shared" si="8"/>
      </c>
    </row>
    <row r="35" spans="1:33" ht="24" customHeight="1">
      <c r="A35" s="160"/>
      <c r="B35" s="145"/>
      <c r="C35" s="146" t="s">
        <v>162</v>
      </c>
      <c r="D35" s="92">
        <v>30</v>
      </c>
      <c r="E35" s="177"/>
      <c r="F35" s="177"/>
      <c r="G35" s="192"/>
      <c r="H35" s="192"/>
      <c r="I35" s="192"/>
      <c r="J35" s="192"/>
      <c r="K35" s="192"/>
      <c r="L35" s="177"/>
      <c r="M35" s="177"/>
      <c r="N35" s="177"/>
      <c r="O35" s="92">
        <v>30</v>
      </c>
      <c r="P35" s="192"/>
      <c r="Q35" s="192"/>
      <c r="R35" s="192"/>
      <c r="S35" s="92">
        <v>30</v>
      </c>
      <c r="X35" s="5"/>
      <c r="Y35" s="114">
        <f t="shared" si="0"/>
      </c>
      <c r="Z35" s="114">
        <f t="shared" si="1"/>
      </c>
      <c r="AA35" s="114">
        <f t="shared" si="2"/>
      </c>
      <c r="AB35" s="114">
        <f t="shared" si="3"/>
      </c>
      <c r="AC35" s="114">
        <f t="shared" si="4"/>
      </c>
      <c r="AD35" s="114">
        <f t="shared" si="5"/>
      </c>
      <c r="AE35" s="114">
        <f t="shared" si="6"/>
      </c>
      <c r="AF35" s="114">
        <f t="shared" si="7"/>
      </c>
      <c r="AG35" s="114">
        <f t="shared" si="8"/>
      </c>
    </row>
    <row r="36" spans="1:33" ht="30.75" customHeight="1">
      <c r="A36" s="156"/>
      <c r="B36" s="8"/>
      <c r="C36" s="93" t="s">
        <v>163</v>
      </c>
      <c r="D36" s="147"/>
      <c r="E36" s="95"/>
      <c r="F36" s="95"/>
      <c r="G36" s="190"/>
      <c r="H36" s="190"/>
      <c r="I36" s="190"/>
      <c r="J36" s="190"/>
      <c r="K36" s="190"/>
      <c r="L36" s="95"/>
      <c r="M36" s="95"/>
      <c r="N36" s="95"/>
      <c r="O36" s="147"/>
      <c r="P36" s="190"/>
      <c r="Q36" s="190"/>
      <c r="R36" s="190"/>
      <c r="S36" s="147"/>
      <c r="X36" s="5"/>
      <c r="Y36" s="36"/>
      <c r="Z36" s="36"/>
      <c r="AA36" s="36"/>
      <c r="AB36" s="36"/>
      <c r="AC36" s="36"/>
      <c r="AD36" s="36"/>
      <c r="AE36" s="36"/>
      <c r="AF36" s="36"/>
      <c r="AG36" s="36"/>
    </row>
    <row r="37" spans="1:33" ht="18" customHeight="1">
      <c r="A37" s="156"/>
      <c r="B37" s="39"/>
      <c r="C37" s="83" t="s">
        <v>134</v>
      </c>
      <c r="D37" s="94">
        <v>31</v>
      </c>
      <c r="E37" s="112"/>
      <c r="F37" s="112"/>
      <c r="G37" s="192"/>
      <c r="H37" s="192"/>
      <c r="I37" s="192"/>
      <c r="J37" s="192"/>
      <c r="K37" s="192"/>
      <c r="L37" s="112"/>
      <c r="M37" s="112"/>
      <c r="N37" s="112"/>
      <c r="O37" s="90">
        <v>31</v>
      </c>
      <c r="P37" s="192"/>
      <c r="Q37" s="192"/>
      <c r="R37" s="192"/>
      <c r="S37" s="90">
        <v>31</v>
      </c>
      <c r="U37" s="5"/>
      <c r="X37" s="5"/>
      <c r="Y37" s="114">
        <f aca="true" t="shared" si="9" ref="Y37:Y60">IF(MIN(E37:R37)&gt;=0,"","WARNING")</f>
      </c>
      <c r="Z37" s="114">
        <f aca="true" t="shared" si="10" ref="Z37:Z60">IF(G37&lt;=K37,"","ERROR")</f>
      </c>
      <c r="AA37" s="114">
        <f aca="true" t="shared" si="11" ref="AA37:AA60">IF(P37&lt;=H37,"","ERROR")</f>
      </c>
      <c r="AB37" s="114">
        <f aca="true" t="shared" si="12" ref="AB37:AB60">IF(Q37&lt;=I37,"","ERROR")</f>
      </c>
      <c r="AC37" s="114">
        <f aca="true" t="shared" si="13" ref="AC37:AC60">IF(R37&lt;=J37,"","ERROR")</f>
      </c>
      <c r="AD37" s="114">
        <f aca="true" t="shared" si="14" ref="AD37:AD60">IF(AND(H37&lt;=I37)*(I37&lt;=J37)*(J37&lt;=K37),"","ERROR")</f>
      </c>
      <c r="AE37" s="114">
        <f aca="true" t="shared" si="15" ref="AE37:AE60">IF(AND(P37&lt;=Q37)*(Q37&lt;=R37),"","ERROR")</f>
      </c>
      <c r="AF37" s="114">
        <f aca="true" t="shared" si="16" ref="AF37:AF60">IF(MAX(G37:K37,P37:R37)&gt;100,"ERROR","")</f>
      </c>
      <c r="AG37" s="114">
        <f aca="true" t="shared" si="17" ref="AG37:AG60">IF(F37=1,IF(AND(F37=1,(H37+I37+J37+K37+P37+Q37+R37)/7=G37,(L37+M37+N37+F37)/4=1),"","ERROR"),"")</f>
      </c>
    </row>
    <row r="38" spans="1:33" ht="18" customHeight="1">
      <c r="A38" s="156" t="s">
        <v>3</v>
      </c>
      <c r="B38" s="87" t="s">
        <v>6</v>
      </c>
      <c r="C38" s="42" t="s">
        <v>135</v>
      </c>
      <c r="D38" s="90">
        <v>32</v>
      </c>
      <c r="E38" s="112"/>
      <c r="F38" s="112"/>
      <c r="G38" s="192"/>
      <c r="H38" s="192"/>
      <c r="I38" s="192"/>
      <c r="J38" s="192"/>
      <c r="K38" s="192"/>
      <c r="L38" s="112"/>
      <c r="M38" s="112"/>
      <c r="N38" s="112"/>
      <c r="O38" s="90">
        <v>32</v>
      </c>
      <c r="P38" s="192"/>
      <c r="Q38" s="192"/>
      <c r="R38" s="192"/>
      <c r="S38" s="90">
        <v>32</v>
      </c>
      <c r="U38" s="5"/>
      <c r="X38" s="5"/>
      <c r="Y38" s="114">
        <f t="shared" si="9"/>
      </c>
      <c r="Z38" s="114">
        <f t="shared" si="10"/>
      </c>
      <c r="AA38" s="114">
        <f t="shared" si="11"/>
      </c>
      <c r="AB38" s="114">
        <f t="shared" si="12"/>
      </c>
      <c r="AC38" s="114">
        <f t="shared" si="13"/>
      </c>
      <c r="AD38" s="114">
        <f t="shared" si="14"/>
      </c>
      <c r="AE38" s="114">
        <f t="shared" si="15"/>
      </c>
      <c r="AF38" s="114">
        <f t="shared" si="16"/>
      </c>
      <c r="AG38" s="114">
        <f t="shared" si="17"/>
      </c>
    </row>
    <row r="39" spans="1:33" ht="18" customHeight="1">
      <c r="A39" s="156" t="s">
        <v>4</v>
      </c>
      <c r="B39" s="88" t="s">
        <v>7</v>
      </c>
      <c r="C39" s="42" t="s">
        <v>136</v>
      </c>
      <c r="D39" s="90">
        <v>33</v>
      </c>
      <c r="E39" s="112"/>
      <c r="F39" s="112"/>
      <c r="G39" s="192"/>
      <c r="H39" s="192"/>
      <c r="I39" s="192"/>
      <c r="J39" s="192"/>
      <c r="K39" s="192"/>
      <c r="L39" s="112"/>
      <c r="M39" s="112"/>
      <c r="N39" s="112"/>
      <c r="O39" s="90">
        <v>33</v>
      </c>
      <c r="P39" s="192"/>
      <c r="Q39" s="192"/>
      <c r="R39" s="192"/>
      <c r="S39" s="90">
        <v>33</v>
      </c>
      <c r="X39" s="5"/>
      <c r="Y39" s="114">
        <f t="shared" si="9"/>
      </c>
      <c r="Z39" s="114">
        <f t="shared" si="10"/>
      </c>
      <c r="AA39" s="114">
        <f t="shared" si="11"/>
      </c>
      <c r="AB39" s="114">
        <f t="shared" si="12"/>
      </c>
      <c r="AC39" s="114">
        <f t="shared" si="13"/>
      </c>
      <c r="AD39" s="114">
        <f t="shared" si="14"/>
      </c>
      <c r="AE39" s="114">
        <f t="shared" si="15"/>
      </c>
      <c r="AF39" s="114">
        <f t="shared" si="16"/>
      </c>
      <c r="AG39" s="114">
        <f t="shared" si="17"/>
      </c>
    </row>
    <row r="40" spans="1:33" ht="18" customHeight="1">
      <c r="A40" s="156" t="s">
        <v>5</v>
      </c>
      <c r="B40" s="88" t="s">
        <v>8</v>
      </c>
      <c r="C40" s="89" t="s">
        <v>137</v>
      </c>
      <c r="D40" s="90">
        <v>34</v>
      </c>
      <c r="E40" s="112"/>
      <c r="F40" s="112"/>
      <c r="G40" s="192"/>
      <c r="H40" s="192"/>
      <c r="I40" s="192"/>
      <c r="J40" s="192"/>
      <c r="K40" s="192"/>
      <c r="L40" s="112"/>
      <c r="M40" s="112"/>
      <c r="N40" s="112"/>
      <c r="O40" s="90">
        <v>34</v>
      </c>
      <c r="P40" s="192"/>
      <c r="Q40" s="192"/>
      <c r="R40" s="192"/>
      <c r="S40" s="90">
        <v>34</v>
      </c>
      <c r="X40" s="5"/>
      <c r="Y40" s="114">
        <f t="shared" si="9"/>
      </c>
      <c r="Z40" s="114">
        <f t="shared" si="10"/>
      </c>
      <c r="AA40" s="114">
        <f t="shared" si="11"/>
      </c>
      <c r="AB40" s="114">
        <f t="shared" si="12"/>
      </c>
      <c r="AC40" s="114">
        <f t="shared" si="13"/>
      </c>
      <c r="AD40" s="114">
        <f t="shared" si="14"/>
      </c>
      <c r="AE40" s="114">
        <f t="shared" si="15"/>
      </c>
      <c r="AF40" s="114">
        <f t="shared" si="16"/>
      </c>
      <c r="AG40" s="114">
        <f t="shared" si="17"/>
      </c>
    </row>
    <row r="41" spans="1:33" ht="30" customHeight="1">
      <c r="A41" s="158" t="s">
        <v>140</v>
      </c>
      <c r="B41" s="144" t="s">
        <v>139</v>
      </c>
      <c r="C41" s="143" t="s">
        <v>138</v>
      </c>
      <c r="D41" s="90">
        <v>35</v>
      </c>
      <c r="E41" s="112"/>
      <c r="F41" s="112"/>
      <c r="G41" s="192"/>
      <c r="H41" s="192"/>
      <c r="I41" s="192"/>
      <c r="J41" s="192"/>
      <c r="K41" s="192"/>
      <c r="L41" s="112"/>
      <c r="M41" s="112"/>
      <c r="N41" s="112"/>
      <c r="O41" s="90">
        <v>35</v>
      </c>
      <c r="P41" s="192"/>
      <c r="Q41" s="192"/>
      <c r="R41" s="192"/>
      <c r="S41" s="90">
        <v>35</v>
      </c>
      <c r="X41" s="5"/>
      <c r="Y41" s="114">
        <f t="shared" si="9"/>
      </c>
      <c r="Z41" s="114">
        <f t="shared" si="10"/>
      </c>
      <c r="AA41" s="114">
        <f t="shared" si="11"/>
      </c>
      <c r="AB41" s="114">
        <f t="shared" si="12"/>
      </c>
      <c r="AC41" s="114">
        <f t="shared" si="13"/>
      </c>
      <c r="AD41" s="114">
        <f t="shared" si="14"/>
      </c>
      <c r="AE41" s="114">
        <f t="shared" si="15"/>
      </c>
      <c r="AF41" s="114">
        <f t="shared" si="16"/>
      </c>
      <c r="AG41" s="114">
        <f t="shared" si="17"/>
      </c>
    </row>
    <row r="42" spans="1:33" ht="30" customHeight="1">
      <c r="A42" s="158" t="s">
        <v>48</v>
      </c>
      <c r="B42" s="144" t="s">
        <v>47</v>
      </c>
      <c r="C42" s="143" t="s">
        <v>141</v>
      </c>
      <c r="D42" s="90">
        <v>36</v>
      </c>
      <c r="E42" s="112"/>
      <c r="F42" s="112"/>
      <c r="G42" s="192"/>
      <c r="H42" s="192"/>
      <c r="I42" s="192"/>
      <c r="J42" s="192"/>
      <c r="K42" s="192"/>
      <c r="L42" s="112"/>
      <c r="M42" s="112"/>
      <c r="N42" s="112"/>
      <c r="O42" s="90">
        <v>36</v>
      </c>
      <c r="P42" s="192"/>
      <c r="Q42" s="192"/>
      <c r="R42" s="192"/>
      <c r="S42" s="90">
        <v>36</v>
      </c>
      <c r="X42" s="5"/>
      <c r="Y42" s="114">
        <f t="shared" si="9"/>
      </c>
      <c r="Z42" s="114">
        <f t="shared" si="10"/>
      </c>
      <c r="AA42" s="114">
        <f t="shared" si="11"/>
      </c>
      <c r="AB42" s="114">
        <f t="shared" si="12"/>
      </c>
      <c r="AC42" s="114">
        <f t="shared" si="13"/>
      </c>
      <c r="AD42" s="114">
        <f t="shared" si="14"/>
      </c>
      <c r="AE42" s="114">
        <f t="shared" si="15"/>
      </c>
      <c r="AF42" s="114">
        <f t="shared" si="16"/>
      </c>
      <c r="AG42" s="114">
        <f t="shared" si="17"/>
      </c>
    </row>
    <row r="43" spans="1:33" ht="18" customHeight="1">
      <c r="A43" s="156" t="s">
        <v>9</v>
      </c>
      <c r="B43" s="88" t="s">
        <v>10</v>
      </c>
      <c r="C43" s="42" t="s">
        <v>142</v>
      </c>
      <c r="D43" s="90">
        <v>37</v>
      </c>
      <c r="E43" s="112"/>
      <c r="F43" s="112"/>
      <c r="G43" s="192"/>
      <c r="H43" s="192"/>
      <c r="I43" s="192"/>
      <c r="J43" s="192"/>
      <c r="K43" s="192"/>
      <c r="L43" s="112"/>
      <c r="M43" s="112"/>
      <c r="N43" s="112"/>
      <c r="O43" s="90">
        <v>37</v>
      </c>
      <c r="P43" s="192"/>
      <c r="Q43" s="192"/>
      <c r="R43" s="192"/>
      <c r="S43" s="90">
        <v>37</v>
      </c>
      <c r="X43" s="5"/>
      <c r="Y43" s="114">
        <f t="shared" si="9"/>
      </c>
      <c r="Z43" s="114">
        <f t="shared" si="10"/>
      </c>
      <c r="AA43" s="114">
        <f t="shared" si="11"/>
      </c>
      <c r="AB43" s="114">
        <f t="shared" si="12"/>
      </c>
      <c r="AC43" s="114">
        <f t="shared" si="13"/>
      </c>
      <c r="AD43" s="114">
        <f t="shared" si="14"/>
      </c>
      <c r="AE43" s="114">
        <f t="shared" si="15"/>
      </c>
      <c r="AF43" s="114">
        <f t="shared" si="16"/>
      </c>
      <c r="AG43" s="114">
        <f t="shared" si="17"/>
      </c>
    </row>
    <row r="44" spans="1:33" ht="18" customHeight="1">
      <c r="A44" s="156" t="s">
        <v>11</v>
      </c>
      <c r="B44" s="88" t="s">
        <v>12</v>
      </c>
      <c r="C44" s="42" t="s">
        <v>143</v>
      </c>
      <c r="D44" s="90">
        <v>38</v>
      </c>
      <c r="E44" s="112"/>
      <c r="F44" s="112"/>
      <c r="G44" s="192"/>
      <c r="H44" s="192"/>
      <c r="I44" s="192"/>
      <c r="J44" s="192"/>
      <c r="K44" s="192"/>
      <c r="L44" s="112"/>
      <c r="M44" s="112"/>
      <c r="N44" s="112"/>
      <c r="O44" s="90">
        <v>38</v>
      </c>
      <c r="P44" s="192"/>
      <c r="Q44" s="192"/>
      <c r="R44" s="192"/>
      <c r="S44" s="90">
        <v>38</v>
      </c>
      <c r="X44" s="5"/>
      <c r="Y44" s="114">
        <f t="shared" si="9"/>
      </c>
      <c r="Z44" s="114">
        <f t="shared" si="10"/>
      </c>
      <c r="AA44" s="114">
        <f t="shared" si="11"/>
      </c>
      <c r="AB44" s="114">
        <f t="shared" si="12"/>
      </c>
      <c r="AC44" s="114">
        <f t="shared" si="13"/>
      </c>
      <c r="AD44" s="114">
        <f t="shared" si="14"/>
      </c>
      <c r="AE44" s="114">
        <f t="shared" si="15"/>
      </c>
      <c r="AF44" s="114">
        <f t="shared" si="16"/>
      </c>
      <c r="AG44" s="114">
        <f t="shared" si="17"/>
      </c>
    </row>
    <row r="45" spans="1:33" ht="18" customHeight="1">
      <c r="A45" s="156" t="s">
        <v>13</v>
      </c>
      <c r="B45" s="88" t="s">
        <v>33</v>
      </c>
      <c r="C45" s="42" t="s">
        <v>144</v>
      </c>
      <c r="D45" s="90">
        <v>39</v>
      </c>
      <c r="E45" s="112"/>
      <c r="F45" s="112"/>
      <c r="G45" s="192"/>
      <c r="H45" s="192"/>
      <c r="I45" s="192"/>
      <c r="J45" s="192"/>
      <c r="K45" s="192"/>
      <c r="L45" s="112"/>
      <c r="M45" s="112"/>
      <c r="N45" s="112"/>
      <c r="O45" s="90">
        <v>39</v>
      </c>
      <c r="P45" s="192"/>
      <c r="Q45" s="192"/>
      <c r="R45" s="192"/>
      <c r="S45" s="90">
        <v>39</v>
      </c>
      <c r="X45" s="5"/>
      <c r="Y45" s="114">
        <f t="shared" si="9"/>
      </c>
      <c r="Z45" s="114">
        <f t="shared" si="10"/>
      </c>
      <c r="AA45" s="114">
        <f t="shared" si="11"/>
      </c>
      <c r="AB45" s="114">
        <f t="shared" si="12"/>
      </c>
      <c r="AC45" s="114">
        <f t="shared" si="13"/>
      </c>
      <c r="AD45" s="114">
        <f t="shared" si="14"/>
      </c>
      <c r="AE45" s="114">
        <f t="shared" si="15"/>
      </c>
      <c r="AF45" s="114">
        <f t="shared" si="16"/>
      </c>
      <c r="AG45" s="114">
        <f t="shared" si="17"/>
      </c>
    </row>
    <row r="46" spans="1:33" ht="18" customHeight="1">
      <c r="A46" s="156" t="s">
        <v>14</v>
      </c>
      <c r="B46" s="88" t="s">
        <v>15</v>
      </c>
      <c r="C46" s="42" t="s">
        <v>145</v>
      </c>
      <c r="D46" s="90">
        <v>40</v>
      </c>
      <c r="E46" s="112"/>
      <c r="F46" s="112"/>
      <c r="G46" s="192"/>
      <c r="H46" s="192"/>
      <c r="I46" s="192"/>
      <c r="J46" s="192"/>
      <c r="K46" s="192"/>
      <c r="L46" s="112"/>
      <c r="M46" s="112"/>
      <c r="N46" s="112"/>
      <c r="O46" s="90">
        <v>40</v>
      </c>
      <c r="P46" s="192"/>
      <c r="Q46" s="192"/>
      <c r="R46" s="192"/>
      <c r="S46" s="90">
        <v>40</v>
      </c>
      <c r="X46" s="5"/>
      <c r="Y46" s="114">
        <f t="shared" si="9"/>
      </c>
      <c r="Z46" s="114">
        <f t="shared" si="10"/>
      </c>
      <c r="AA46" s="114">
        <f t="shared" si="11"/>
      </c>
      <c r="AB46" s="114">
        <f t="shared" si="12"/>
      </c>
      <c r="AC46" s="114">
        <f t="shared" si="13"/>
      </c>
      <c r="AD46" s="114">
        <f t="shared" si="14"/>
      </c>
      <c r="AE46" s="114">
        <f t="shared" si="15"/>
      </c>
      <c r="AF46" s="114">
        <f t="shared" si="16"/>
      </c>
      <c r="AG46" s="114">
        <f t="shared" si="17"/>
      </c>
    </row>
    <row r="47" spans="1:33" ht="18" customHeight="1">
      <c r="A47" s="156" t="s">
        <v>16</v>
      </c>
      <c r="B47" s="88" t="s">
        <v>17</v>
      </c>
      <c r="C47" s="42" t="s">
        <v>146</v>
      </c>
      <c r="D47" s="90">
        <v>41</v>
      </c>
      <c r="E47" s="112"/>
      <c r="F47" s="112"/>
      <c r="G47" s="192"/>
      <c r="H47" s="192"/>
      <c r="I47" s="192"/>
      <c r="J47" s="192"/>
      <c r="K47" s="192"/>
      <c r="L47" s="112"/>
      <c r="M47" s="112"/>
      <c r="N47" s="112"/>
      <c r="O47" s="90">
        <v>41</v>
      </c>
      <c r="P47" s="192"/>
      <c r="Q47" s="192"/>
      <c r="R47" s="192"/>
      <c r="S47" s="90">
        <v>41</v>
      </c>
      <c r="X47" s="5"/>
      <c r="Y47" s="114">
        <f t="shared" si="9"/>
      </c>
      <c r="Z47" s="114">
        <f t="shared" si="10"/>
      </c>
      <c r="AA47" s="114">
        <f t="shared" si="11"/>
      </c>
      <c r="AB47" s="114">
        <f t="shared" si="12"/>
      </c>
      <c r="AC47" s="114">
        <f t="shared" si="13"/>
      </c>
      <c r="AD47" s="114">
        <f t="shared" si="14"/>
      </c>
      <c r="AE47" s="114">
        <f t="shared" si="15"/>
      </c>
      <c r="AF47" s="114">
        <f t="shared" si="16"/>
      </c>
      <c r="AG47" s="114">
        <f t="shared" si="17"/>
      </c>
    </row>
    <row r="48" spans="1:33" ht="18" customHeight="1">
      <c r="A48" s="156" t="s">
        <v>18</v>
      </c>
      <c r="B48" s="88" t="s">
        <v>35</v>
      </c>
      <c r="C48" s="42" t="s">
        <v>147</v>
      </c>
      <c r="D48" s="90">
        <v>42</v>
      </c>
      <c r="E48" s="112"/>
      <c r="F48" s="112"/>
      <c r="G48" s="192"/>
      <c r="H48" s="192"/>
      <c r="I48" s="192"/>
      <c r="J48" s="192"/>
      <c r="K48" s="192"/>
      <c r="L48" s="112"/>
      <c r="M48" s="112"/>
      <c r="N48" s="112"/>
      <c r="O48" s="90">
        <v>42</v>
      </c>
      <c r="P48" s="192"/>
      <c r="Q48" s="192"/>
      <c r="R48" s="192"/>
      <c r="S48" s="90">
        <v>42</v>
      </c>
      <c r="X48" s="5"/>
      <c r="Y48" s="114">
        <f t="shared" si="9"/>
      </c>
      <c r="Z48" s="114">
        <f t="shared" si="10"/>
      </c>
      <c r="AA48" s="114">
        <f t="shared" si="11"/>
      </c>
      <c r="AB48" s="114">
        <f t="shared" si="12"/>
      </c>
      <c r="AC48" s="114">
        <f t="shared" si="13"/>
      </c>
      <c r="AD48" s="114">
        <f t="shared" si="14"/>
      </c>
      <c r="AE48" s="114">
        <f t="shared" si="15"/>
      </c>
      <c r="AF48" s="114">
        <f t="shared" si="16"/>
      </c>
      <c r="AG48" s="114">
        <f t="shared" si="17"/>
      </c>
    </row>
    <row r="49" spans="1:33" ht="18" customHeight="1">
      <c r="A49" s="156" t="s">
        <v>19</v>
      </c>
      <c r="B49" s="88" t="s">
        <v>20</v>
      </c>
      <c r="C49" s="91" t="s">
        <v>148</v>
      </c>
      <c r="D49" s="90">
        <v>43</v>
      </c>
      <c r="E49" s="112"/>
      <c r="F49" s="112"/>
      <c r="G49" s="192"/>
      <c r="H49" s="192"/>
      <c r="I49" s="192"/>
      <c r="J49" s="192"/>
      <c r="K49" s="192"/>
      <c r="L49" s="112"/>
      <c r="M49" s="112"/>
      <c r="N49" s="112"/>
      <c r="O49" s="90">
        <v>43</v>
      </c>
      <c r="P49" s="192"/>
      <c r="Q49" s="192"/>
      <c r="R49" s="192"/>
      <c r="S49" s="90">
        <v>43</v>
      </c>
      <c r="X49" s="5"/>
      <c r="Y49" s="114">
        <f t="shared" si="9"/>
      </c>
      <c r="Z49" s="114">
        <f t="shared" si="10"/>
      </c>
      <c r="AA49" s="114">
        <f t="shared" si="11"/>
      </c>
      <c r="AB49" s="114">
        <f t="shared" si="12"/>
      </c>
      <c r="AC49" s="114">
        <f t="shared" si="13"/>
      </c>
      <c r="AD49" s="114">
        <f t="shared" si="14"/>
      </c>
      <c r="AE49" s="114">
        <f t="shared" si="15"/>
      </c>
      <c r="AF49" s="114">
        <f t="shared" si="16"/>
      </c>
      <c r="AG49" s="114">
        <f t="shared" si="17"/>
      </c>
    </row>
    <row r="50" spans="1:33" ht="18" customHeight="1">
      <c r="A50" s="156" t="s">
        <v>150</v>
      </c>
      <c r="B50" s="175" t="s">
        <v>151</v>
      </c>
      <c r="C50" s="113" t="s">
        <v>149</v>
      </c>
      <c r="D50" s="90">
        <v>44</v>
      </c>
      <c r="E50" s="112"/>
      <c r="F50" s="112"/>
      <c r="G50" s="192"/>
      <c r="H50" s="192"/>
      <c r="I50" s="192"/>
      <c r="J50" s="192"/>
      <c r="K50" s="192"/>
      <c r="L50" s="112"/>
      <c r="M50" s="112"/>
      <c r="N50" s="112"/>
      <c r="O50" s="90">
        <v>44</v>
      </c>
      <c r="P50" s="192"/>
      <c r="Q50" s="192"/>
      <c r="R50" s="192"/>
      <c r="S50" s="90">
        <v>44</v>
      </c>
      <c r="X50" s="5"/>
      <c r="Y50" s="114">
        <f t="shared" si="9"/>
      </c>
      <c r="Z50" s="114">
        <f t="shared" si="10"/>
      </c>
      <c r="AA50" s="114">
        <f t="shared" si="11"/>
      </c>
      <c r="AB50" s="114">
        <f t="shared" si="12"/>
      </c>
      <c r="AC50" s="114">
        <f t="shared" si="13"/>
      </c>
      <c r="AD50" s="114">
        <f t="shared" si="14"/>
      </c>
      <c r="AE50" s="114">
        <f t="shared" si="15"/>
      </c>
      <c r="AF50" s="114">
        <f t="shared" si="16"/>
      </c>
      <c r="AG50" s="114">
        <f t="shared" si="17"/>
      </c>
    </row>
    <row r="51" spans="1:33" ht="18" customHeight="1">
      <c r="A51" s="156" t="s">
        <v>153</v>
      </c>
      <c r="B51" s="175" t="s">
        <v>154</v>
      </c>
      <c r="C51" s="143" t="s">
        <v>152</v>
      </c>
      <c r="D51" s="90">
        <v>45</v>
      </c>
      <c r="E51" s="112"/>
      <c r="F51" s="112"/>
      <c r="G51" s="192"/>
      <c r="H51" s="192"/>
      <c r="I51" s="192"/>
      <c r="J51" s="192"/>
      <c r="K51" s="192"/>
      <c r="L51" s="112"/>
      <c r="M51" s="112"/>
      <c r="N51" s="112"/>
      <c r="O51" s="90">
        <v>45</v>
      </c>
      <c r="P51" s="192"/>
      <c r="Q51" s="192"/>
      <c r="R51" s="192"/>
      <c r="S51" s="90">
        <v>45</v>
      </c>
      <c r="X51" s="5"/>
      <c r="Y51" s="114">
        <f t="shared" si="9"/>
      </c>
      <c r="Z51" s="114">
        <f t="shared" si="10"/>
      </c>
      <c r="AA51" s="114">
        <f t="shared" si="11"/>
      </c>
      <c r="AB51" s="114">
        <f t="shared" si="12"/>
      </c>
      <c r="AC51" s="114">
        <f t="shared" si="13"/>
      </c>
      <c r="AD51" s="114">
        <f t="shared" si="14"/>
      </c>
      <c r="AE51" s="114">
        <f t="shared" si="15"/>
      </c>
      <c r="AF51" s="114">
        <f t="shared" si="16"/>
      </c>
      <c r="AG51" s="114">
        <f t="shared" si="17"/>
      </c>
    </row>
    <row r="52" spans="1:33" ht="18" customHeight="1">
      <c r="A52" s="156" t="s">
        <v>21</v>
      </c>
      <c r="B52" s="88" t="s">
        <v>22</v>
      </c>
      <c r="C52" s="42" t="s">
        <v>155</v>
      </c>
      <c r="D52" s="90">
        <v>46</v>
      </c>
      <c r="E52" s="112"/>
      <c r="F52" s="112"/>
      <c r="G52" s="192"/>
      <c r="H52" s="192"/>
      <c r="I52" s="192"/>
      <c r="J52" s="192"/>
      <c r="K52" s="192"/>
      <c r="L52" s="112"/>
      <c r="M52" s="112"/>
      <c r="N52" s="112"/>
      <c r="O52" s="90">
        <v>46</v>
      </c>
      <c r="P52" s="192"/>
      <c r="Q52" s="192"/>
      <c r="R52" s="192"/>
      <c r="S52" s="90">
        <v>46</v>
      </c>
      <c r="X52" s="5"/>
      <c r="Y52" s="114">
        <f t="shared" si="9"/>
      </c>
      <c r="Z52" s="114">
        <f t="shared" si="10"/>
      </c>
      <c r="AA52" s="114">
        <f t="shared" si="11"/>
      </c>
      <c r="AB52" s="114">
        <f t="shared" si="12"/>
      </c>
      <c r="AC52" s="114">
        <f t="shared" si="13"/>
      </c>
      <c r="AD52" s="114">
        <f t="shared" si="14"/>
      </c>
      <c r="AE52" s="114">
        <f t="shared" si="15"/>
      </c>
      <c r="AF52" s="114">
        <f t="shared" si="16"/>
      </c>
      <c r="AG52" s="114">
        <f t="shared" si="17"/>
      </c>
    </row>
    <row r="53" spans="1:33" ht="18" customHeight="1">
      <c r="A53" s="156" t="s">
        <v>23</v>
      </c>
      <c r="B53" s="88" t="s">
        <v>24</v>
      </c>
      <c r="C53" s="42" t="s">
        <v>156</v>
      </c>
      <c r="D53" s="90">
        <v>47</v>
      </c>
      <c r="E53" s="112"/>
      <c r="F53" s="112"/>
      <c r="G53" s="192"/>
      <c r="H53" s="192"/>
      <c r="I53" s="192"/>
      <c r="J53" s="192"/>
      <c r="K53" s="192"/>
      <c r="L53" s="112"/>
      <c r="M53" s="112"/>
      <c r="N53" s="112"/>
      <c r="O53" s="90">
        <v>47</v>
      </c>
      <c r="P53" s="192"/>
      <c r="Q53" s="192"/>
      <c r="R53" s="192"/>
      <c r="S53" s="90">
        <v>47</v>
      </c>
      <c r="X53" s="5"/>
      <c r="Y53" s="114">
        <f t="shared" si="9"/>
      </c>
      <c r="Z53" s="114">
        <f t="shared" si="10"/>
      </c>
      <c r="AA53" s="114">
        <f t="shared" si="11"/>
      </c>
      <c r="AB53" s="114">
        <f t="shared" si="12"/>
      </c>
      <c r="AC53" s="114">
        <f t="shared" si="13"/>
      </c>
      <c r="AD53" s="114">
        <f t="shared" si="14"/>
      </c>
      <c r="AE53" s="114">
        <f t="shared" si="15"/>
      </c>
      <c r="AF53" s="114">
        <f t="shared" si="16"/>
      </c>
      <c r="AG53" s="114">
        <f t="shared" si="17"/>
      </c>
    </row>
    <row r="54" spans="1:33" ht="18" customHeight="1">
      <c r="A54" s="156" t="s">
        <v>25</v>
      </c>
      <c r="B54" s="88" t="s">
        <v>26</v>
      </c>
      <c r="C54" s="42" t="s">
        <v>157</v>
      </c>
      <c r="D54" s="90">
        <v>48</v>
      </c>
      <c r="E54" s="112"/>
      <c r="F54" s="112"/>
      <c r="G54" s="192"/>
      <c r="H54" s="192"/>
      <c r="I54" s="192"/>
      <c r="J54" s="192"/>
      <c r="K54" s="192"/>
      <c r="L54" s="112"/>
      <c r="M54" s="112"/>
      <c r="N54" s="112"/>
      <c r="O54" s="90">
        <v>48</v>
      </c>
      <c r="P54" s="192"/>
      <c r="Q54" s="192"/>
      <c r="R54" s="192"/>
      <c r="S54" s="90">
        <v>48</v>
      </c>
      <c r="X54" s="5"/>
      <c r="Y54" s="114">
        <f t="shared" si="9"/>
      </c>
      <c r="Z54" s="114">
        <f t="shared" si="10"/>
      </c>
      <c r="AA54" s="114">
        <f t="shared" si="11"/>
      </c>
      <c r="AB54" s="114">
        <f t="shared" si="12"/>
      </c>
      <c r="AC54" s="114">
        <f t="shared" si="13"/>
      </c>
      <c r="AD54" s="114">
        <f t="shared" si="14"/>
      </c>
      <c r="AE54" s="114">
        <f t="shared" si="15"/>
      </c>
      <c r="AF54" s="114">
        <f t="shared" si="16"/>
      </c>
      <c r="AG54" s="114">
        <f t="shared" si="17"/>
      </c>
    </row>
    <row r="55" spans="1:33" ht="18" customHeight="1">
      <c r="A55" s="156" t="s">
        <v>27</v>
      </c>
      <c r="B55" s="88" t="s">
        <v>28</v>
      </c>
      <c r="C55" s="42" t="s">
        <v>158</v>
      </c>
      <c r="D55" s="90">
        <v>49</v>
      </c>
      <c r="E55" s="112"/>
      <c r="F55" s="112"/>
      <c r="G55" s="192"/>
      <c r="H55" s="192"/>
      <c r="I55" s="192"/>
      <c r="J55" s="192"/>
      <c r="K55" s="192"/>
      <c r="L55" s="112"/>
      <c r="M55" s="112"/>
      <c r="N55" s="112"/>
      <c r="O55" s="90">
        <v>49</v>
      </c>
      <c r="P55" s="192"/>
      <c r="Q55" s="192"/>
      <c r="R55" s="192"/>
      <c r="S55" s="90">
        <v>49</v>
      </c>
      <c r="X55" s="5"/>
      <c r="Y55" s="114">
        <f t="shared" si="9"/>
      </c>
      <c r="Z55" s="114">
        <f t="shared" si="10"/>
      </c>
      <c r="AA55" s="114">
        <f t="shared" si="11"/>
      </c>
      <c r="AB55" s="114">
        <f t="shared" si="12"/>
      </c>
      <c r="AC55" s="114">
        <f t="shared" si="13"/>
      </c>
      <c r="AD55" s="114">
        <f t="shared" si="14"/>
      </c>
      <c r="AE55" s="114">
        <f t="shared" si="15"/>
      </c>
      <c r="AF55" s="114">
        <f t="shared" si="16"/>
      </c>
      <c r="AG55" s="114">
        <f t="shared" si="17"/>
      </c>
    </row>
    <row r="56" spans="1:33" ht="18" customHeight="1">
      <c r="A56" s="156" t="s">
        <v>29</v>
      </c>
      <c r="B56" s="88" t="s">
        <v>30</v>
      </c>
      <c r="C56" s="42" t="s">
        <v>159</v>
      </c>
      <c r="D56" s="90">
        <v>50</v>
      </c>
      <c r="E56" s="112"/>
      <c r="F56" s="112"/>
      <c r="G56" s="192"/>
      <c r="H56" s="192"/>
      <c r="I56" s="192"/>
      <c r="J56" s="192"/>
      <c r="K56" s="192"/>
      <c r="L56" s="112"/>
      <c r="M56" s="112"/>
      <c r="N56" s="112"/>
      <c r="O56" s="90">
        <v>50</v>
      </c>
      <c r="P56" s="192"/>
      <c r="Q56" s="192"/>
      <c r="R56" s="192"/>
      <c r="S56" s="90">
        <v>50</v>
      </c>
      <c r="X56" s="5"/>
      <c r="Y56" s="114">
        <f t="shared" si="9"/>
      </c>
      <c r="Z56" s="114">
        <f t="shared" si="10"/>
      </c>
      <c r="AA56" s="114">
        <f t="shared" si="11"/>
      </c>
      <c r="AB56" s="114">
        <f t="shared" si="12"/>
      </c>
      <c r="AC56" s="114">
        <f t="shared" si="13"/>
      </c>
      <c r="AD56" s="114">
        <f t="shared" si="14"/>
      </c>
      <c r="AE56" s="114">
        <f t="shared" si="15"/>
      </c>
      <c r="AF56" s="114">
        <f t="shared" si="16"/>
      </c>
      <c r="AG56" s="114">
        <f t="shared" si="17"/>
      </c>
    </row>
    <row r="57" spans="1:33" ht="18" customHeight="1">
      <c r="A57" s="156" t="s">
        <v>31</v>
      </c>
      <c r="B57" s="88" t="s">
        <v>32</v>
      </c>
      <c r="C57" s="42" t="s">
        <v>160</v>
      </c>
      <c r="D57" s="90">
        <v>51</v>
      </c>
      <c r="E57" s="112"/>
      <c r="F57" s="112"/>
      <c r="G57" s="192"/>
      <c r="H57" s="192"/>
      <c r="I57" s="192"/>
      <c r="J57" s="192"/>
      <c r="K57" s="192"/>
      <c r="L57" s="112"/>
      <c r="M57" s="112"/>
      <c r="N57" s="112"/>
      <c r="O57" s="90">
        <v>51</v>
      </c>
      <c r="P57" s="192"/>
      <c r="Q57" s="192"/>
      <c r="R57" s="192"/>
      <c r="S57" s="90">
        <v>51</v>
      </c>
      <c r="X57" s="5"/>
      <c r="Y57" s="114">
        <f t="shared" si="9"/>
      </c>
      <c r="Z57" s="114">
        <f t="shared" si="10"/>
      </c>
      <c r="AA57" s="114">
        <f t="shared" si="11"/>
      </c>
      <c r="AB57" s="114">
        <f t="shared" si="12"/>
      </c>
      <c r="AC57" s="114">
        <f t="shared" si="13"/>
      </c>
      <c r="AD57" s="114">
        <f t="shared" si="14"/>
      </c>
      <c r="AE57" s="114">
        <f t="shared" si="15"/>
      </c>
      <c r="AF57" s="114">
        <f t="shared" si="16"/>
      </c>
      <c r="AG57" s="114">
        <f t="shared" si="17"/>
      </c>
    </row>
    <row r="58" spans="1:33" ht="18" customHeight="1">
      <c r="A58" s="159"/>
      <c r="B58" s="41"/>
      <c r="C58" s="97" t="s">
        <v>161</v>
      </c>
      <c r="D58" s="90">
        <v>52</v>
      </c>
      <c r="E58" s="112"/>
      <c r="F58" s="112"/>
      <c r="G58" s="192"/>
      <c r="H58" s="192"/>
      <c r="I58" s="192"/>
      <c r="J58" s="192"/>
      <c r="K58" s="192"/>
      <c r="L58" s="112"/>
      <c r="M58" s="112"/>
      <c r="N58" s="112"/>
      <c r="O58" s="90">
        <v>52</v>
      </c>
      <c r="P58" s="192"/>
      <c r="Q58" s="192"/>
      <c r="R58" s="192"/>
      <c r="S58" s="90">
        <v>52</v>
      </c>
      <c r="X58" s="5"/>
      <c r="Y58" s="114">
        <f t="shared" si="9"/>
      </c>
      <c r="Z58" s="114">
        <f t="shared" si="10"/>
      </c>
      <c r="AA58" s="114">
        <f t="shared" si="11"/>
      </c>
      <c r="AB58" s="114">
        <f t="shared" si="12"/>
      </c>
      <c r="AC58" s="114">
        <f t="shared" si="13"/>
      </c>
      <c r="AD58" s="114">
        <f t="shared" si="14"/>
      </c>
      <c r="AE58" s="114">
        <f t="shared" si="15"/>
      </c>
      <c r="AF58" s="114">
        <f t="shared" si="16"/>
      </c>
      <c r="AG58" s="114">
        <f t="shared" si="17"/>
      </c>
    </row>
    <row r="59" spans="1:33" ht="21.75" customHeight="1">
      <c r="A59" s="159"/>
      <c r="B59" s="41"/>
      <c r="C59" s="33" t="s">
        <v>164</v>
      </c>
      <c r="D59" s="90">
        <v>60</v>
      </c>
      <c r="E59" s="177"/>
      <c r="F59" s="177"/>
      <c r="G59" s="192"/>
      <c r="H59" s="192"/>
      <c r="I59" s="192"/>
      <c r="J59" s="192"/>
      <c r="K59" s="192"/>
      <c r="L59" s="177"/>
      <c r="M59" s="177"/>
      <c r="N59" s="177"/>
      <c r="O59" s="90">
        <v>60</v>
      </c>
      <c r="P59" s="192"/>
      <c r="Q59" s="192"/>
      <c r="R59" s="192"/>
      <c r="S59" s="90">
        <v>60</v>
      </c>
      <c r="X59" s="5"/>
      <c r="Y59" s="114">
        <f t="shared" si="9"/>
      </c>
      <c r="Z59" s="114">
        <f t="shared" si="10"/>
      </c>
      <c r="AA59" s="114">
        <f t="shared" si="11"/>
      </c>
      <c r="AB59" s="114">
        <f t="shared" si="12"/>
      </c>
      <c r="AC59" s="114">
        <f t="shared" si="13"/>
      </c>
      <c r="AD59" s="114">
        <f t="shared" si="14"/>
      </c>
      <c r="AE59" s="114">
        <f t="shared" si="15"/>
      </c>
      <c r="AF59" s="114">
        <f t="shared" si="16"/>
      </c>
      <c r="AG59" s="114">
        <f t="shared" si="17"/>
      </c>
    </row>
    <row r="60" spans="1:33" ht="29.25" customHeight="1" thickBot="1">
      <c r="A60" s="148"/>
      <c r="B60" s="149"/>
      <c r="C60" s="150" t="s">
        <v>165</v>
      </c>
      <c r="D60" s="94">
        <v>70</v>
      </c>
      <c r="E60" s="76">
        <f>E35+E59</f>
        <v>0</v>
      </c>
      <c r="F60" s="76">
        <f>F35+F59</f>
        <v>0</v>
      </c>
      <c r="G60" s="192"/>
      <c r="H60" s="192"/>
      <c r="I60" s="192"/>
      <c r="J60" s="192"/>
      <c r="K60" s="192"/>
      <c r="L60" s="177"/>
      <c r="M60" s="177"/>
      <c r="N60" s="177"/>
      <c r="O60" s="94">
        <v>70</v>
      </c>
      <c r="P60" s="192"/>
      <c r="Q60" s="192"/>
      <c r="R60" s="192"/>
      <c r="S60" s="94">
        <v>70</v>
      </c>
      <c r="X60" s="5"/>
      <c r="Y60" s="114">
        <f t="shared" si="9"/>
      </c>
      <c r="Z60" s="114">
        <f t="shared" si="10"/>
      </c>
      <c r="AA60" s="114">
        <f t="shared" si="11"/>
      </c>
      <c r="AB60" s="114">
        <f t="shared" si="12"/>
      </c>
      <c r="AC60" s="114">
        <f t="shared" si="13"/>
      </c>
      <c r="AD60" s="114">
        <f t="shared" si="14"/>
      </c>
      <c r="AE60" s="114">
        <f t="shared" si="15"/>
      </c>
      <c r="AF60" s="114">
        <f t="shared" si="16"/>
      </c>
      <c r="AG60" s="114">
        <f t="shared" si="17"/>
      </c>
    </row>
    <row r="61" spans="1:19" ht="6" customHeight="1" thickTop="1">
      <c r="A61" s="7"/>
      <c r="B61" s="7"/>
      <c r="C61" s="7"/>
      <c r="D61" s="34"/>
      <c r="E61" s="7"/>
      <c r="F61" s="151"/>
      <c r="G61" s="151"/>
      <c r="H61" s="7"/>
      <c r="I61" s="7"/>
      <c r="J61" s="152"/>
      <c r="K61" s="151"/>
      <c r="L61" s="7"/>
      <c r="M61" s="151"/>
      <c r="N61" s="151"/>
      <c r="O61" s="34"/>
      <c r="P61" s="7"/>
      <c r="Q61" s="7"/>
      <c r="R61" s="7"/>
      <c r="S61" s="7"/>
    </row>
    <row r="62" spans="1:19" ht="18.75" customHeight="1">
      <c r="A62" s="18" t="str">
        <f>"Version: "&amp;C93</f>
        <v>Version: 1.00.F2</v>
      </c>
      <c r="D62" s="19"/>
      <c r="F62" s="36"/>
      <c r="G62" s="36"/>
      <c r="J62" s="9"/>
      <c r="K62" s="96"/>
      <c r="M62" s="36"/>
      <c r="N62" s="36"/>
      <c r="O62" s="19"/>
      <c r="S62" s="153" t="s">
        <v>34</v>
      </c>
    </row>
    <row r="63" spans="4:12" ht="12" customHeight="1">
      <c r="D63" s="19"/>
      <c r="E63" s="15"/>
      <c r="F63" s="17"/>
      <c r="L63" s="19"/>
    </row>
    <row r="65" spans="3:15" ht="12.75">
      <c r="C65" s="3" t="s">
        <v>214</v>
      </c>
      <c r="E65" s="30"/>
      <c r="F65" s="30"/>
      <c r="L65" s="25"/>
      <c r="O65" s="5"/>
    </row>
    <row r="66" spans="3:15" ht="12.75">
      <c r="C66" s="179" t="s">
        <v>213</v>
      </c>
      <c r="D66" s="180">
        <v>30</v>
      </c>
      <c r="E66" s="185">
        <f>IF(SUM(E13:E34)=E35,"","WARNING")</f>
      </c>
      <c r="F66" s="185">
        <f>IF(SUM(F13:F34)=F35,"","WARNING")</f>
      </c>
      <c r="L66" s="5"/>
      <c r="O66" s="5"/>
    </row>
    <row r="67" spans="3:6" ht="12.75">
      <c r="C67" s="181" t="s">
        <v>164</v>
      </c>
      <c r="D67" s="180">
        <v>60</v>
      </c>
      <c r="E67" s="185">
        <f>IF(AND(SUM(E37:E58)=0,E59&gt;=0),"",IF(SUM(E37:E58)=E59,"","WARNING"))</f>
      </c>
      <c r="F67" s="185">
        <f>IF(AND(SUM(F37:F58)=0,F59&gt;=0),"",IF(SUM(F37:F58)=F59,"","WARNING"))</f>
      </c>
    </row>
    <row r="68" spans="5:6" ht="12.75">
      <c r="E68" s="30"/>
      <c r="F68" s="30"/>
    </row>
    <row r="69" ht="12.75">
      <c r="F69" s="30"/>
    </row>
    <row r="70" ht="12.75">
      <c r="F70" s="30"/>
    </row>
    <row r="71" ht="12.75">
      <c r="F71" s="30"/>
    </row>
    <row r="72" ht="12.75">
      <c r="F72" s="30"/>
    </row>
    <row r="73" ht="12.75">
      <c r="F73" s="30"/>
    </row>
    <row r="74" ht="12.75">
      <c r="F74" s="30"/>
    </row>
    <row r="75" spans="3:6" ht="12.75">
      <c r="C75" s="30"/>
      <c r="F75" s="30"/>
    </row>
    <row r="76" spans="3:6" ht="12.75">
      <c r="C76" s="124"/>
      <c r="F76" s="30"/>
    </row>
    <row r="77" spans="3:6" ht="12.75">
      <c r="C77" s="124"/>
      <c r="F77" s="30"/>
    </row>
    <row r="78" spans="5:6" ht="12.75">
      <c r="E78" s="30"/>
      <c r="F78" s="30"/>
    </row>
    <row r="79" spans="5:6" ht="12.75">
      <c r="E79" s="30"/>
      <c r="F79" s="30"/>
    </row>
    <row r="80" spans="5:6" ht="12.75">
      <c r="E80" s="30"/>
      <c r="F80" s="30"/>
    </row>
    <row r="81" spans="5:6" ht="12.75">
      <c r="E81" s="30"/>
      <c r="F81" s="30"/>
    </row>
    <row r="82" spans="5:6" ht="12.75">
      <c r="E82" s="30"/>
      <c r="F82" s="30"/>
    </row>
    <row r="83" spans="5:6" ht="12.75">
      <c r="E83" s="30"/>
      <c r="F83" s="30"/>
    </row>
    <row r="84" spans="5:6" ht="12.75">
      <c r="E84" s="30"/>
      <c r="F84" s="30"/>
    </row>
    <row r="85" spans="5:6" ht="12.75">
      <c r="E85" s="30"/>
      <c r="F85" s="30"/>
    </row>
    <row r="86" spans="5:6" ht="12.75">
      <c r="E86" s="30"/>
      <c r="F86" s="30"/>
    </row>
    <row r="87" spans="5:6" ht="12.75">
      <c r="E87" s="30"/>
      <c r="F87" s="30"/>
    </row>
    <row r="88" spans="5:6" ht="12.75">
      <c r="E88" s="30"/>
      <c r="F88" s="30"/>
    </row>
    <row r="89" spans="5:6" ht="12.75">
      <c r="E89" s="30"/>
      <c r="F89" s="30"/>
    </row>
    <row r="90" spans="1:6" ht="12.75">
      <c r="A90" s="23"/>
      <c r="B90" s="2" t="s">
        <v>2</v>
      </c>
      <c r="C90" s="163" t="str">
        <f>N2</f>
        <v>XXXXXX</v>
      </c>
      <c r="E90" s="30"/>
      <c r="F90" s="30"/>
    </row>
    <row r="91" spans="1:6" ht="12.75">
      <c r="A91" s="24"/>
      <c r="B91" s="5"/>
      <c r="C91" s="21" t="str">
        <f>N1</f>
        <v>KR02</v>
      </c>
      <c r="E91" s="30"/>
      <c r="F91" s="30"/>
    </row>
    <row r="92" spans="1:6" ht="12.75">
      <c r="A92" s="24"/>
      <c r="B92" s="5"/>
      <c r="C92" s="21">
        <f>N3</f>
        <v>40724</v>
      </c>
      <c r="E92" s="30"/>
      <c r="F92" s="30"/>
    </row>
    <row r="93" spans="1:6" ht="12.75">
      <c r="A93" s="24"/>
      <c r="B93" s="5"/>
      <c r="C93" s="22" t="s">
        <v>220</v>
      </c>
      <c r="E93" s="30"/>
      <c r="F93" s="30"/>
    </row>
    <row r="94" spans="1:6" ht="12.75">
      <c r="A94" s="24"/>
      <c r="B94" s="5"/>
      <c r="C94" s="6" t="str">
        <f>E11</f>
        <v>col. 01</v>
      </c>
      <c r="E94" s="30"/>
      <c r="F94" s="30"/>
    </row>
    <row r="95" spans="1:22" ht="12.75">
      <c r="A95" s="24"/>
      <c r="B95" s="5"/>
      <c r="C95" s="182">
        <f>COUNTIF(Y13:AK60,"ERROR")</f>
        <v>0</v>
      </c>
      <c r="E95" s="30"/>
      <c r="F95" s="30"/>
      <c r="N95" s="30"/>
      <c r="O95" s="30"/>
      <c r="V95" s="30"/>
    </row>
    <row r="96" spans="1:22" ht="12.75">
      <c r="A96" s="4"/>
      <c r="B96" s="5"/>
      <c r="C96" s="6"/>
      <c r="E96" s="30"/>
      <c r="F96" s="30"/>
      <c r="N96" s="30"/>
      <c r="O96" s="30"/>
      <c r="V96" s="30"/>
    </row>
    <row r="97" spans="1:22" ht="12.75">
      <c r="A97" s="183"/>
      <c r="B97" s="7"/>
      <c r="C97" s="186">
        <f>COUNTIF(E66:F67,"WARNING")+COUNTIF(Y13:AC60,"WARNING")</f>
        <v>0</v>
      </c>
      <c r="E97" s="30"/>
      <c r="F97" s="30"/>
      <c r="N97" s="30"/>
      <c r="O97" s="30"/>
      <c r="V97" s="30"/>
    </row>
    <row r="98" spans="5:6" ht="12.75">
      <c r="E98" s="30"/>
      <c r="F98" s="30"/>
    </row>
    <row r="99" spans="5:6" ht="12.75">
      <c r="E99" s="30"/>
      <c r="F99" s="30"/>
    </row>
    <row r="100" spans="5:6" ht="12.75">
      <c r="E100" s="30"/>
      <c r="F100" s="30"/>
    </row>
    <row r="101" spans="5:6" ht="12.75">
      <c r="E101" s="30"/>
      <c r="F101" s="30"/>
    </row>
    <row r="102" spans="5:6" ht="12.75">
      <c r="E102" s="30"/>
      <c r="F102" s="30"/>
    </row>
    <row r="103" spans="5:6" ht="12.75">
      <c r="E103" s="30"/>
      <c r="F103" s="30"/>
    </row>
    <row r="104" spans="5:6" ht="12.75">
      <c r="E104" s="30"/>
      <c r="F104" s="30"/>
    </row>
    <row r="105" spans="5:6" ht="12.75">
      <c r="E105" s="30"/>
      <c r="F105" s="30"/>
    </row>
    <row r="106" spans="5:6" ht="12.75">
      <c r="E106" s="30"/>
      <c r="F106" s="30"/>
    </row>
    <row r="107" spans="5:6" ht="12.75">
      <c r="E107" s="30"/>
      <c r="F107" s="30"/>
    </row>
    <row r="108" spans="5:6" ht="12.75">
      <c r="E108" s="30"/>
      <c r="F108" s="30"/>
    </row>
    <row r="109" spans="5:6" ht="12.75">
      <c r="E109" s="30"/>
      <c r="F109" s="30"/>
    </row>
    <row r="110" spans="5:6" ht="12.75">
      <c r="E110" s="30"/>
      <c r="F110" s="30"/>
    </row>
    <row r="111" spans="5:6" ht="12.75">
      <c r="E111" s="30"/>
      <c r="F111" s="30"/>
    </row>
    <row r="112" spans="5:6" ht="12.75">
      <c r="E112" s="30"/>
      <c r="F112" s="30"/>
    </row>
    <row r="113" spans="5:6" ht="12.75">
      <c r="E113" s="30"/>
      <c r="F113" s="30"/>
    </row>
    <row r="114" spans="5:6" ht="12.75">
      <c r="E114" s="30"/>
      <c r="F114" s="30"/>
    </row>
    <row r="115" spans="5:6" ht="12.75">
      <c r="E115" s="30"/>
      <c r="F115" s="30"/>
    </row>
    <row r="116" spans="5:6" ht="12.75">
      <c r="E116" s="30"/>
      <c r="F116" s="30"/>
    </row>
    <row r="117" spans="5:6" ht="12.75">
      <c r="E117" s="30"/>
      <c r="F117" s="30"/>
    </row>
    <row r="118" spans="5:6" ht="12.75">
      <c r="E118" s="30"/>
      <c r="F118" s="30"/>
    </row>
    <row r="119" spans="5:6" ht="12.75">
      <c r="E119" s="30"/>
      <c r="F119" s="30"/>
    </row>
    <row r="120" spans="5:6" ht="12.75">
      <c r="E120" s="30"/>
      <c r="F120" s="30"/>
    </row>
    <row r="121" spans="5:6" ht="12.75">
      <c r="E121" s="30"/>
      <c r="F121" s="30"/>
    </row>
    <row r="122" spans="5:6" ht="12.75">
      <c r="E122" s="30"/>
      <c r="F122" s="30"/>
    </row>
    <row r="123" spans="5:6" ht="12.75">
      <c r="E123" s="30"/>
      <c r="F123" s="30"/>
    </row>
    <row r="124" spans="5:6" ht="12.75">
      <c r="E124" s="30"/>
      <c r="F124" s="30"/>
    </row>
    <row r="125" spans="5:6" ht="12.75">
      <c r="E125" s="30"/>
      <c r="F125" s="30"/>
    </row>
    <row r="126" spans="5:6" ht="12.75">
      <c r="E126" s="30"/>
      <c r="F126" s="30"/>
    </row>
    <row r="127" spans="5:6" ht="12.75">
      <c r="E127" s="30"/>
      <c r="F127" s="30"/>
    </row>
    <row r="128" spans="5:6" ht="12.75">
      <c r="E128" s="30"/>
      <c r="F128" s="30"/>
    </row>
    <row r="129" spans="5:6" ht="12.75">
      <c r="E129" s="30"/>
      <c r="F129" s="30"/>
    </row>
  </sheetData>
  <sheetProtection sheet="1" objects="1"/>
  <conditionalFormatting sqref="Y13:AG60">
    <cfRule type="cellIs" priority="1" dxfId="1" operator="equal" stopIfTrue="1">
      <formula>"WARNING"</formula>
    </cfRule>
    <cfRule type="cellIs" priority="2" dxfId="0" operator="equal" stopIfTrue="1">
      <formula>"ERRROR"</formula>
    </cfRule>
  </conditionalFormatting>
  <printOptions/>
  <pageMargins left="0.5905511811023623" right="0.3937007874015748" top="0.5905511811023623" bottom="0.3937007874015748" header="0.31496062992125984" footer="0.31496062992125984"/>
  <pageSetup fitToHeight="2" fitToWidth="2" orientation="landscape" pageOrder="overThenDown" paperSize="9" scale="50" r:id="rId2"/>
  <headerFooter alignWithMargins="0">
    <oddFooter>&amp;L&amp;BSNB Vertraulich&amp;B&amp;C&amp;D&amp;RSeite &amp;P</oddFooter>
  </headerFooter>
  <rowBreaks count="1" manualBreakCount="1">
    <brk id="35" max="24" man="1"/>
  </rowBreaks>
  <colBreaks count="1" manualBreakCount="1">
    <brk id="15" max="7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30"/>
  <sheetViews>
    <sheetView showGridLines="0" showRowColHeaders="0" zoomScale="80" zoomScaleNormal="80" zoomScalePageLayoutView="0" workbookViewId="0" topLeftCell="A1">
      <pane xSplit="4" ySplit="11" topLeftCell="E12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E13" sqref="E13"/>
    </sheetView>
  </sheetViews>
  <sheetFormatPr defaultColWidth="11.421875" defaultRowHeight="12.75"/>
  <cols>
    <col min="1" max="1" width="6.421875" style="3" customWidth="1"/>
    <col min="2" max="2" width="8.7109375" style="3" customWidth="1"/>
    <col min="3" max="3" width="62.421875" style="3" customWidth="1"/>
    <col min="4" max="4" width="4.421875" style="3" customWidth="1"/>
    <col min="5" max="14" width="17.00390625" style="3" customWidth="1"/>
    <col min="15" max="15" width="4.421875" style="3" customWidth="1"/>
    <col min="16" max="18" width="17.00390625" style="3" customWidth="1"/>
    <col min="19" max="19" width="4.421875" style="3" customWidth="1"/>
    <col min="20" max="22" width="11.421875" style="3" customWidth="1"/>
    <col min="23" max="24" width="17.00390625" style="3" customWidth="1"/>
    <col min="25" max="25" width="11.421875" style="3" customWidth="1"/>
    <col min="26" max="32" width="14.421875" style="3" customWidth="1"/>
    <col min="33" max="33" width="23.57421875" style="3" bestFit="1" customWidth="1"/>
    <col min="34" max="16384" width="11.421875" style="3" customWidth="1"/>
  </cols>
  <sheetData>
    <row r="1" spans="1:24" ht="15.75" customHeight="1">
      <c r="A1" s="5"/>
      <c r="B1" s="5"/>
      <c r="C1" s="5"/>
      <c r="D1" s="19"/>
      <c r="E1" s="10"/>
      <c r="F1" s="10"/>
      <c r="G1" s="10"/>
      <c r="H1" s="10"/>
      <c r="I1" s="10"/>
      <c r="J1" s="10"/>
      <c r="K1" s="10"/>
      <c r="L1" s="31"/>
      <c r="M1" s="9" t="s">
        <v>224</v>
      </c>
      <c r="N1" s="102" t="s">
        <v>40</v>
      </c>
      <c r="W1" s="9" t="s">
        <v>224</v>
      </c>
      <c r="X1" s="109" t="s">
        <v>40</v>
      </c>
    </row>
    <row r="2" spans="1:24" ht="18">
      <c r="A2" s="5"/>
      <c r="B2" s="5"/>
      <c r="C2" s="5"/>
      <c r="D2" s="19"/>
      <c r="E2" s="11" t="s">
        <v>52</v>
      </c>
      <c r="F2" s="5"/>
      <c r="G2" s="5"/>
      <c r="H2" s="10"/>
      <c r="I2" s="10"/>
      <c r="L2" s="19"/>
      <c r="M2" s="9" t="s">
        <v>223</v>
      </c>
      <c r="N2" s="108" t="str">
        <f>'Bon de livraison'!H3</f>
        <v>XXXXXX</v>
      </c>
      <c r="O2" s="5"/>
      <c r="P2" s="11" t="s">
        <v>52</v>
      </c>
      <c r="W2" s="9" t="s">
        <v>223</v>
      </c>
      <c r="X2" s="108" t="str">
        <f>N2</f>
        <v>XXXXXX</v>
      </c>
    </row>
    <row r="3" spans="1:24" ht="18">
      <c r="A3" s="5"/>
      <c r="B3" s="5"/>
      <c r="C3" s="5"/>
      <c r="D3" s="19"/>
      <c r="E3" s="78" t="s">
        <v>169</v>
      </c>
      <c r="F3" s="5"/>
      <c r="G3" s="5"/>
      <c r="H3" s="10"/>
      <c r="I3" s="10"/>
      <c r="L3" s="19"/>
      <c r="M3" s="9" t="s">
        <v>226</v>
      </c>
      <c r="N3" s="27">
        <f>'Bon de livraison'!Date</f>
        <v>40724</v>
      </c>
      <c r="O3" s="5"/>
      <c r="P3" s="78" t="s">
        <v>169</v>
      </c>
      <c r="W3" s="9" t="s">
        <v>226</v>
      </c>
      <c r="X3" s="27">
        <f>N3</f>
        <v>40724</v>
      </c>
    </row>
    <row r="4" spans="1:24" ht="18">
      <c r="A4" s="5"/>
      <c r="B4" s="5"/>
      <c r="C4" s="5"/>
      <c r="D4" s="19"/>
      <c r="E4" s="78" t="s">
        <v>170</v>
      </c>
      <c r="F4" s="5"/>
      <c r="G4" s="5"/>
      <c r="H4" s="10"/>
      <c r="I4" s="10"/>
      <c r="J4" s="10"/>
      <c r="K4" s="10"/>
      <c r="L4" s="19"/>
      <c r="O4" s="10"/>
      <c r="P4" s="78" t="s">
        <v>170</v>
      </c>
      <c r="X4" s="5"/>
    </row>
    <row r="5" spans="1:24" ht="12.75">
      <c r="A5" s="39"/>
      <c r="B5" s="5"/>
      <c r="C5" s="5"/>
      <c r="D5" s="19"/>
      <c r="E5" s="29"/>
      <c r="F5" s="5"/>
      <c r="G5" s="5"/>
      <c r="H5" s="10"/>
      <c r="I5" s="10"/>
      <c r="J5" s="10"/>
      <c r="K5" s="10"/>
      <c r="L5" s="19"/>
      <c r="O5" s="10"/>
      <c r="X5" s="5"/>
    </row>
    <row r="6" spans="1:24" ht="18.75" customHeight="1">
      <c r="A6" s="98"/>
      <c r="B6" s="7"/>
      <c r="C6" s="7"/>
      <c r="D6" s="34"/>
      <c r="E6" s="35"/>
      <c r="F6" s="14"/>
      <c r="G6" s="14"/>
      <c r="H6" s="14"/>
      <c r="I6" s="14"/>
      <c r="J6" s="14"/>
      <c r="K6" s="14"/>
      <c r="L6" s="34"/>
      <c r="O6" s="14"/>
      <c r="X6" s="5"/>
    </row>
    <row r="7" spans="1:24" ht="12.75">
      <c r="A7" s="2" t="s">
        <v>71</v>
      </c>
      <c r="C7" s="5"/>
      <c r="D7" s="5"/>
      <c r="E7" s="84" t="s">
        <v>81</v>
      </c>
      <c r="F7" s="12" t="s">
        <v>84</v>
      </c>
      <c r="G7" s="12" t="s">
        <v>87</v>
      </c>
      <c r="H7" s="80" t="s">
        <v>171</v>
      </c>
      <c r="I7" s="16"/>
      <c r="J7" s="16"/>
      <c r="K7" s="7"/>
      <c r="L7" s="80" t="s">
        <v>176</v>
      </c>
      <c r="M7" s="16"/>
      <c r="N7" s="16"/>
      <c r="O7" s="32"/>
      <c r="P7" s="80" t="s">
        <v>211</v>
      </c>
      <c r="Q7" s="16"/>
      <c r="R7" s="32"/>
      <c r="S7" s="12"/>
      <c r="X7" s="5"/>
    </row>
    <row r="8" spans="1:33" ht="15.75">
      <c r="A8" s="39" t="s">
        <v>72</v>
      </c>
      <c r="C8" s="5"/>
      <c r="D8" s="5"/>
      <c r="E8" s="174" t="s">
        <v>82</v>
      </c>
      <c r="F8" s="13" t="s">
        <v>83</v>
      </c>
      <c r="G8" s="106" t="s">
        <v>86</v>
      </c>
      <c r="H8" s="13" t="s">
        <v>172</v>
      </c>
      <c r="I8" s="13" t="s">
        <v>173</v>
      </c>
      <c r="J8" s="13" t="s">
        <v>174</v>
      </c>
      <c r="K8" s="13" t="s">
        <v>175</v>
      </c>
      <c r="L8" s="13" t="s">
        <v>172</v>
      </c>
      <c r="M8" s="13" t="s">
        <v>173</v>
      </c>
      <c r="N8" s="13" t="s">
        <v>174</v>
      </c>
      <c r="O8" s="6"/>
      <c r="P8" s="13" t="s">
        <v>172</v>
      </c>
      <c r="Q8" s="13" t="s">
        <v>173</v>
      </c>
      <c r="R8" s="13" t="s">
        <v>174</v>
      </c>
      <c r="S8" s="6"/>
      <c r="X8" s="5"/>
      <c r="AG8" s="12" t="s">
        <v>128</v>
      </c>
    </row>
    <row r="9" spans="1:33" ht="16.5" customHeight="1">
      <c r="A9" s="5"/>
      <c r="B9" s="5"/>
      <c r="C9" s="5"/>
      <c r="D9" s="5"/>
      <c r="E9" s="106" t="s">
        <v>80</v>
      </c>
      <c r="F9" s="13"/>
      <c r="G9" s="13"/>
      <c r="H9" s="13"/>
      <c r="I9" s="13"/>
      <c r="J9" s="79"/>
      <c r="K9" s="13"/>
      <c r="L9" s="13"/>
      <c r="M9" s="13"/>
      <c r="N9" s="13"/>
      <c r="O9" s="13"/>
      <c r="P9" s="13"/>
      <c r="Q9" s="13"/>
      <c r="R9" s="13"/>
      <c r="S9" s="13"/>
      <c r="X9" s="5"/>
      <c r="AD9" s="12" t="s">
        <v>182</v>
      </c>
      <c r="AE9" s="7"/>
      <c r="AF9" s="12" t="s">
        <v>186</v>
      </c>
      <c r="AG9" s="13" t="s">
        <v>188</v>
      </c>
    </row>
    <row r="10" spans="1:33" ht="18" customHeight="1">
      <c r="A10" s="156" t="s">
        <v>73</v>
      </c>
      <c r="B10" s="5" t="s">
        <v>75</v>
      </c>
      <c r="C10" s="5"/>
      <c r="D10" s="5"/>
      <c r="E10" s="85"/>
      <c r="F10" s="20"/>
      <c r="G10" s="20"/>
      <c r="H10" s="20"/>
      <c r="I10" s="28"/>
      <c r="J10" s="20"/>
      <c r="K10" s="38"/>
      <c r="L10" s="85"/>
      <c r="M10" s="20"/>
      <c r="N10" s="20"/>
      <c r="O10" s="13"/>
      <c r="P10" s="100"/>
      <c r="Q10" s="20"/>
      <c r="R10" s="28"/>
      <c r="S10" s="13"/>
      <c r="X10" s="5"/>
      <c r="Y10" s="3" t="s">
        <v>210</v>
      </c>
      <c r="AD10" s="13" t="s">
        <v>183</v>
      </c>
      <c r="AE10" s="13" t="s">
        <v>184</v>
      </c>
      <c r="AF10" s="79" t="s">
        <v>187</v>
      </c>
      <c r="AG10" s="13" t="s">
        <v>45</v>
      </c>
    </row>
    <row r="11" spans="1:33" ht="15" customHeight="1">
      <c r="A11" s="157" t="s">
        <v>74</v>
      </c>
      <c r="B11" s="157" t="s">
        <v>76</v>
      </c>
      <c r="C11" s="157" t="s">
        <v>77</v>
      </c>
      <c r="D11" s="5"/>
      <c r="E11" s="86" t="s">
        <v>96</v>
      </c>
      <c r="F11" s="77" t="s">
        <v>97</v>
      </c>
      <c r="G11" s="77" t="s">
        <v>190</v>
      </c>
      <c r="H11" s="77" t="s">
        <v>191</v>
      </c>
      <c r="I11" s="77" t="s">
        <v>192</v>
      </c>
      <c r="J11" s="77" t="s">
        <v>193</v>
      </c>
      <c r="K11" s="77" t="s">
        <v>194</v>
      </c>
      <c r="L11" s="86" t="s">
        <v>195</v>
      </c>
      <c r="M11" s="77" t="s">
        <v>196</v>
      </c>
      <c r="N11" s="77" t="s">
        <v>197</v>
      </c>
      <c r="O11" s="13"/>
      <c r="P11" s="77" t="s">
        <v>198</v>
      </c>
      <c r="Q11" s="77" t="s">
        <v>199</v>
      </c>
      <c r="R11" s="77" t="s">
        <v>200</v>
      </c>
      <c r="S11" s="13"/>
      <c r="X11" s="5"/>
      <c r="Y11" s="126"/>
      <c r="Z11" s="37" t="s">
        <v>177</v>
      </c>
      <c r="AA11" s="37" t="s">
        <v>178</v>
      </c>
      <c r="AB11" s="37" t="s">
        <v>179</v>
      </c>
      <c r="AC11" s="37" t="s">
        <v>180</v>
      </c>
      <c r="AD11" s="111" t="s">
        <v>181</v>
      </c>
      <c r="AE11" s="111" t="s">
        <v>185</v>
      </c>
      <c r="AF11" s="111" t="s">
        <v>42</v>
      </c>
      <c r="AG11" s="13" t="s">
        <v>189</v>
      </c>
    </row>
    <row r="12" spans="1:33" ht="31.5" customHeight="1">
      <c r="A12" s="8"/>
      <c r="B12" s="8"/>
      <c r="C12" s="93" t="s">
        <v>133</v>
      </c>
      <c r="D12" s="147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147"/>
      <c r="P12" s="95"/>
      <c r="Q12" s="95"/>
      <c r="R12" s="95"/>
      <c r="S12" s="147"/>
      <c r="X12" s="5"/>
      <c r="Y12" s="128"/>
      <c r="Z12" s="119"/>
      <c r="AA12" s="119"/>
      <c r="AB12" s="119"/>
      <c r="AC12" s="119"/>
      <c r="AD12" s="119"/>
      <c r="AE12" s="119"/>
      <c r="AF12" s="129"/>
      <c r="AG12" s="134"/>
    </row>
    <row r="13" spans="1:33" ht="18" customHeight="1">
      <c r="A13" s="8"/>
      <c r="B13" s="39"/>
      <c r="C13" s="83" t="s">
        <v>134</v>
      </c>
      <c r="D13" s="94">
        <v>1</v>
      </c>
      <c r="E13" s="112"/>
      <c r="F13" s="112"/>
      <c r="G13" s="192"/>
      <c r="H13" s="192"/>
      <c r="I13" s="192"/>
      <c r="J13" s="192"/>
      <c r="K13" s="192"/>
      <c r="L13" s="112"/>
      <c r="M13" s="112"/>
      <c r="N13" s="112"/>
      <c r="O13" s="90">
        <v>1</v>
      </c>
      <c r="P13" s="192"/>
      <c r="Q13" s="192"/>
      <c r="R13" s="192"/>
      <c r="S13" s="90">
        <v>1</v>
      </c>
      <c r="U13" s="5"/>
      <c r="X13" s="5"/>
      <c r="Y13" s="132">
        <f aca="true" t="shared" si="0" ref="Y13:Y35">IF(MIN(E13:R13)&gt;=0,"","WARNING")</f>
      </c>
      <c r="Z13" s="120">
        <f aca="true" t="shared" si="1" ref="Z13:Z35">IF(G13&lt;=K13,"","ERROR")</f>
      </c>
      <c r="AA13" s="120">
        <f aca="true" t="shared" si="2" ref="AA13:AA35">IF(P13&lt;=H13,"","ERROR")</f>
      </c>
      <c r="AB13" s="120">
        <f aca="true" t="shared" si="3" ref="AB13:AB35">IF(Q13&lt;=I13,"","ERROR")</f>
      </c>
      <c r="AC13" s="120">
        <f aca="true" t="shared" si="4" ref="AC13:AC35">IF(R13&lt;=J13,"","ERROR")</f>
      </c>
      <c r="AD13" s="120">
        <f aca="true" t="shared" si="5" ref="AD13:AD35">IF(AND(H13&lt;=I13)*(I13&lt;=J13)*(J13&lt;=K13),"","ERROR")</f>
      </c>
      <c r="AE13" s="120">
        <f aca="true" t="shared" si="6" ref="AE13:AE35">IF(AND(P13&lt;=Q13)*(Q13&lt;=R13),"","ERROR")</f>
      </c>
      <c r="AF13" s="131">
        <f aca="true" t="shared" si="7" ref="AF13:AF35">IF(MAX(G13:K13,P13:R13)&gt;100,"ERROR","")</f>
      </c>
      <c r="AG13" s="115">
        <f aca="true" t="shared" si="8" ref="AG13:AG35">IF(F13=1,IF(AND(F13=1,(H13+I13+J13+K13+P13+Q13+R13)/7=G13,(L13+M13+N13+F13)/4=1),"","ERROR"),"")</f>
      </c>
    </row>
    <row r="14" spans="1:33" ht="18" customHeight="1">
      <c r="A14" s="156" t="s">
        <v>3</v>
      </c>
      <c r="B14" s="87" t="s">
        <v>6</v>
      </c>
      <c r="C14" s="42" t="s">
        <v>135</v>
      </c>
      <c r="D14" s="90">
        <v>2</v>
      </c>
      <c r="E14" s="112"/>
      <c r="F14" s="112"/>
      <c r="G14" s="192"/>
      <c r="H14" s="192"/>
      <c r="I14" s="192"/>
      <c r="J14" s="192"/>
      <c r="K14" s="192"/>
      <c r="L14" s="112"/>
      <c r="M14" s="112"/>
      <c r="N14" s="112"/>
      <c r="O14" s="90">
        <v>2</v>
      </c>
      <c r="P14" s="192"/>
      <c r="Q14" s="192"/>
      <c r="R14" s="192"/>
      <c r="S14" s="90">
        <v>2</v>
      </c>
      <c r="U14" s="5"/>
      <c r="X14" s="5"/>
      <c r="Y14" s="132">
        <f t="shared" si="0"/>
      </c>
      <c r="Z14" s="120">
        <f t="shared" si="1"/>
      </c>
      <c r="AA14" s="120">
        <f t="shared" si="2"/>
      </c>
      <c r="AB14" s="120">
        <f t="shared" si="3"/>
      </c>
      <c r="AC14" s="120">
        <f t="shared" si="4"/>
      </c>
      <c r="AD14" s="120">
        <f t="shared" si="5"/>
      </c>
      <c r="AE14" s="120">
        <f t="shared" si="6"/>
      </c>
      <c r="AF14" s="131">
        <f t="shared" si="7"/>
      </c>
      <c r="AG14" s="115">
        <f t="shared" si="8"/>
      </c>
    </row>
    <row r="15" spans="1:33" ht="18" customHeight="1">
      <c r="A15" s="156" t="s">
        <v>4</v>
      </c>
      <c r="B15" s="88" t="s">
        <v>7</v>
      </c>
      <c r="C15" s="42" t="s">
        <v>136</v>
      </c>
      <c r="D15" s="90">
        <v>3</v>
      </c>
      <c r="E15" s="112"/>
      <c r="F15" s="112"/>
      <c r="G15" s="192"/>
      <c r="H15" s="192"/>
      <c r="I15" s="192"/>
      <c r="J15" s="192"/>
      <c r="K15" s="192"/>
      <c r="L15" s="112"/>
      <c r="M15" s="112"/>
      <c r="N15" s="112"/>
      <c r="O15" s="90">
        <v>3</v>
      </c>
      <c r="P15" s="192"/>
      <c r="Q15" s="192"/>
      <c r="R15" s="192"/>
      <c r="S15" s="90">
        <v>3</v>
      </c>
      <c r="X15" s="5"/>
      <c r="Y15" s="132">
        <f t="shared" si="0"/>
      </c>
      <c r="Z15" s="120">
        <f t="shared" si="1"/>
      </c>
      <c r="AA15" s="120">
        <f t="shared" si="2"/>
      </c>
      <c r="AB15" s="120">
        <f t="shared" si="3"/>
      </c>
      <c r="AC15" s="120">
        <f t="shared" si="4"/>
      </c>
      <c r="AD15" s="120">
        <f t="shared" si="5"/>
      </c>
      <c r="AE15" s="120">
        <f t="shared" si="6"/>
      </c>
      <c r="AF15" s="131">
        <f t="shared" si="7"/>
      </c>
      <c r="AG15" s="115">
        <f t="shared" si="8"/>
      </c>
    </row>
    <row r="16" spans="1:33" ht="18" customHeight="1">
      <c r="A16" s="156" t="s">
        <v>5</v>
      </c>
      <c r="B16" s="88" t="s">
        <v>8</v>
      </c>
      <c r="C16" s="89" t="s">
        <v>137</v>
      </c>
      <c r="D16" s="90">
        <v>4</v>
      </c>
      <c r="E16" s="112"/>
      <c r="F16" s="112"/>
      <c r="G16" s="192"/>
      <c r="H16" s="192"/>
      <c r="I16" s="192"/>
      <c r="J16" s="192"/>
      <c r="K16" s="192"/>
      <c r="L16" s="112"/>
      <c r="M16" s="112"/>
      <c r="N16" s="112"/>
      <c r="O16" s="90">
        <v>4</v>
      </c>
      <c r="P16" s="192"/>
      <c r="Q16" s="192"/>
      <c r="R16" s="192"/>
      <c r="S16" s="90">
        <v>4</v>
      </c>
      <c r="X16" s="5"/>
      <c r="Y16" s="132">
        <f t="shared" si="0"/>
      </c>
      <c r="Z16" s="120">
        <f t="shared" si="1"/>
      </c>
      <c r="AA16" s="120">
        <f t="shared" si="2"/>
      </c>
      <c r="AB16" s="120">
        <f t="shared" si="3"/>
      </c>
      <c r="AC16" s="120">
        <f t="shared" si="4"/>
      </c>
      <c r="AD16" s="120">
        <f t="shared" si="5"/>
      </c>
      <c r="AE16" s="120">
        <f t="shared" si="6"/>
      </c>
      <c r="AF16" s="131">
        <f t="shared" si="7"/>
      </c>
      <c r="AG16" s="115">
        <f t="shared" si="8"/>
      </c>
    </row>
    <row r="17" spans="1:33" ht="30" customHeight="1">
      <c r="A17" s="158" t="s">
        <v>140</v>
      </c>
      <c r="B17" s="144" t="s">
        <v>139</v>
      </c>
      <c r="C17" s="143" t="s">
        <v>138</v>
      </c>
      <c r="D17" s="90">
        <v>5</v>
      </c>
      <c r="E17" s="112"/>
      <c r="F17" s="112"/>
      <c r="G17" s="192"/>
      <c r="H17" s="192"/>
      <c r="I17" s="192"/>
      <c r="J17" s="192"/>
      <c r="K17" s="192"/>
      <c r="L17" s="112"/>
      <c r="M17" s="112"/>
      <c r="N17" s="112"/>
      <c r="O17" s="90">
        <v>5</v>
      </c>
      <c r="P17" s="192"/>
      <c r="Q17" s="192"/>
      <c r="R17" s="192"/>
      <c r="S17" s="90">
        <v>5</v>
      </c>
      <c r="X17" s="5"/>
      <c r="Y17" s="132">
        <f t="shared" si="0"/>
      </c>
      <c r="Z17" s="120">
        <f t="shared" si="1"/>
      </c>
      <c r="AA17" s="120">
        <f t="shared" si="2"/>
      </c>
      <c r="AB17" s="120">
        <f t="shared" si="3"/>
      </c>
      <c r="AC17" s="120">
        <f t="shared" si="4"/>
      </c>
      <c r="AD17" s="120">
        <f t="shared" si="5"/>
      </c>
      <c r="AE17" s="120">
        <f t="shared" si="6"/>
      </c>
      <c r="AF17" s="131">
        <f t="shared" si="7"/>
      </c>
      <c r="AG17" s="115">
        <f t="shared" si="8"/>
      </c>
    </row>
    <row r="18" spans="1:33" ht="30" customHeight="1">
      <c r="A18" s="158" t="s">
        <v>48</v>
      </c>
      <c r="B18" s="144" t="s">
        <v>47</v>
      </c>
      <c r="C18" s="143" t="s">
        <v>141</v>
      </c>
      <c r="D18" s="90">
        <v>6</v>
      </c>
      <c r="E18" s="112"/>
      <c r="F18" s="112"/>
      <c r="G18" s="192"/>
      <c r="H18" s="192"/>
      <c r="I18" s="192"/>
      <c r="J18" s="192"/>
      <c r="K18" s="192"/>
      <c r="L18" s="112"/>
      <c r="M18" s="112"/>
      <c r="N18" s="112"/>
      <c r="O18" s="90">
        <v>6</v>
      </c>
      <c r="P18" s="192"/>
      <c r="Q18" s="192"/>
      <c r="R18" s="192"/>
      <c r="S18" s="90">
        <v>6</v>
      </c>
      <c r="X18" s="5"/>
      <c r="Y18" s="132">
        <f t="shared" si="0"/>
      </c>
      <c r="Z18" s="120">
        <f t="shared" si="1"/>
      </c>
      <c r="AA18" s="120">
        <f t="shared" si="2"/>
      </c>
      <c r="AB18" s="120">
        <f t="shared" si="3"/>
      </c>
      <c r="AC18" s="120">
        <f t="shared" si="4"/>
      </c>
      <c r="AD18" s="120">
        <f t="shared" si="5"/>
      </c>
      <c r="AE18" s="120">
        <f t="shared" si="6"/>
      </c>
      <c r="AF18" s="131">
        <f t="shared" si="7"/>
      </c>
      <c r="AG18" s="115">
        <f t="shared" si="8"/>
      </c>
    </row>
    <row r="19" spans="1:33" ht="18" customHeight="1">
      <c r="A19" s="156" t="s">
        <v>9</v>
      </c>
      <c r="B19" s="88" t="s">
        <v>10</v>
      </c>
      <c r="C19" s="42" t="s">
        <v>142</v>
      </c>
      <c r="D19" s="90">
        <v>7</v>
      </c>
      <c r="E19" s="112"/>
      <c r="F19" s="112"/>
      <c r="G19" s="192"/>
      <c r="H19" s="192"/>
      <c r="I19" s="192"/>
      <c r="J19" s="192"/>
      <c r="K19" s="192"/>
      <c r="L19" s="112"/>
      <c r="M19" s="112"/>
      <c r="N19" s="112"/>
      <c r="O19" s="90">
        <v>7</v>
      </c>
      <c r="P19" s="192"/>
      <c r="Q19" s="192"/>
      <c r="R19" s="192"/>
      <c r="S19" s="90">
        <v>7</v>
      </c>
      <c r="X19" s="5"/>
      <c r="Y19" s="132">
        <f t="shared" si="0"/>
      </c>
      <c r="Z19" s="120">
        <f t="shared" si="1"/>
      </c>
      <c r="AA19" s="120">
        <f t="shared" si="2"/>
      </c>
      <c r="AB19" s="120">
        <f t="shared" si="3"/>
      </c>
      <c r="AC19" s="120">
        <f t="shared" si="4"/>
      </c>
      <c r="AD19" s="120">
        <f t="shared" si="5"/>
      </c>
      <c r="AE19" s="120">
        <f t="shared" si="6"/>
      </c>
      <c r="AF19" s="131">
        <f t="shared" si="7"/>
      </c>
      <c r="AG19" s="115">
        <f t="shared" si="8"/>
      </c>
    </row>
    <row r="20" spans="1:33" ht="18" customHeight="1">
      <c r="A20" s="156" t="s">
        <v>11</v>
      </c>
      <c r="B20" s="88" t="s">
        <v>12</v>
      </c>
      <c r="C20" s="42" t="s">
        <v>143</v>
      </c>
      <c r="D20" s="90">
        <v>8</v>
      </c>
      <c r="E20" s="112"/>
      <c r="F20" s="112"/>
      <c r="G20" s="192"/>
      <c r="H20" s="192"/>
      <c r="I20" s="192"/>
      <c r="J20" s="192"/>
      <c r="K20" s="192"/>
      <c r="L20" s="112"/>
      <c r="M20" s="112"/>
      <c r="N20" s="112"/>
      <c r="O20" s="90">
        <v>8</v>
      </c>
      <c r="P20" s="192"/>
      <c r="Q20" s="192"/>
      <c r="R20" s="192"/>
      <c r="S20" s="90">
        <v>8</v>
      </c>
      <c r="W20" s="99"/>
      <c r="X20" s="5"/>
      <c r="Y20" s="132">
        <f t="shared" si="0"/>
      </c>
      <c r="Z20" s="120">
        <f t="shared" si="1"/>
      </c>
      <c r="AA20" s="120">
        <f t="shared" si="2"/>
      </c>
      <c r="AB20" s="120">
        <f t="shared" si="3"/>
      </c>
      <c r="AC20" s="120">
        <f t="shared" si="4"/>
      </c>
      <c r="AD20" s="120">
        <f t="shared" si="5"/>
      </c>
      <c r="AE20" s="120">
        <f t="shared" si="6"/>
      </c>
      <c r="AF20" s="131">
        <f t="shared" si="7"/>
      </c>
      <c r="AG20" s="115">
        <f t="shared" si="8"/>
      </c>
    </row>
    <row r="21" spans="1:33" ht="18" customHeight="1">
      <c r="A21" s="156" t="s">
        <v>13</v>
      </c>
      <c r="B21" s="88" t="s">
        <v>33</v>
      </c>
      <c r="C21" s="42" t="s">
        <v>144</v>
      </c>
      <c r="D21" s="90">
        <v>9</v>
      </c>
      <c r="E21" s="112"/>
      <c r="F21" s="112"/>
      <c r="G21" s="192"/>
      <c r="H21" s="192"/>
      <c r="I21" s="192"/>
      <c r="J21" s="192"/>
      <c r="K21" s="192"/>
      <c r="L21" s="112"/>
      <c r="M21" s="112"/>
      <c r="N21" s="112"/>
      <c r="O21" s="90">
        <v>9</v>
      </c>
      <c r="P21" s="192"/>
      <c r="Q21" s="192"/>
      <c r="R21" s="192"/>
      <c r="S21" s="90">
        <v>9</v>
      </c>
      <c r="X21" s="5"/>
      <c r="Y21" s="132">
        <f t="shared" si="0"/>
      </c>
      <c r="Z21" s="120">
        <f t="shared" si="1"/>
      </c>
      <c r="AA21" s="120">
        <f t="shared" si="2"/>
      </c>
      <c r="AB21" s="120">
        <f t="shared" si="3"/>
      </c>
      <c r="AC21" s="120">
        <f t="shared" si="4"/>
      </c>
      <c r="AD21" s="120">
        <f t="shared" si="5"/>
      </c>
      <c r="AE21" s="120">
        <f t="shared" si="6"/>
      </c>
      <c r="AF21" s="131">
        <f t="shared" si="7"/>
      </c>
      <c r="AG21" s="115">
        <f t="shared" si="8"/>
      </c>
    </row>
    <row r="22" spans="1:33" ht="18" customHeight="1">
      <c r="A22" s="156" t="s">
        <v>14</v>
      </c>
      <c r="B22" s="88" t="s">
        <v>15</v>
      </c>
      <c r="C22" s="42" t="s">
        <v>145</v>
      </c>
      <c r="D22" s="90">
        <v>10</v>
      </c>
      <c r="E22" s="112"/>
      <c r="F22" s="112"/>
      <c r="G22" s="192"/>
      <c r="H22" s="192"/>
      <c r="I22" s="192"/>
      <c r="J22" s="192"/>
      <c r="K22" s="192"/>
      <c r="L22" s="112"/>
      <c r="M22" s="112"/>
      <c r="N22" s="112"/>
      <c r="O22" s="90">
        <v>10</v>
      </c>
      <c r="P22" s="192"/>
      <c r="Q22" s="192"/>
      <c r="R22" s="192"/>
      <c r="S22" s="90">
        <v>10</v>
      </c>
      <c r="X22" s="5"/>
      <c r="Y22" s="132">
        <f t="shared" si="0"/>
      </c>
      <c r="Z22" s="120">
        <f t="shared" si="1"/>
      </c>
      <c r="AA22" s="120">
        <f t="shared" si="2"/>
      </c>
      <c r="AB22" s="120">
        <f t="shared" si="3"/>
      </c>
      <c r="AC22" s="120">
        <f t="shared" si="4"/>
      </c>
      <c r="AD22" s="120">
        <f t="shared" si="5"/>
      </c>
      <c r="AE22" s="120">
        <f t="shared" si="6"/>
      </c>
      <c r="AF22" s="131">
        <f t="shared" si="7"/>
      </c>
      <c r="AG22" s="115">
        <f t="shared" si="8"/>
      </c>
    </row>
    <row r="23" spans="1:33" ht="18" customHeight="1">
      <c r="A23" s="156" t="s">
        <v>16</v>
      </c>
      <c r="B23" s="88" t="s">
        <v>17</v>
      </c>
      <c r="C23" s="42" t="s">
        <v>146</v>
      </c>
      <c r="D23" s="90">
        <v>11</v>
      </c>
      <c r="E23" s="112"/>
      <c r="F23" s="112"/>
      <c r="G23" s="192"/>
      <c r="H23" s="192"/>
      <c r="I23" s="192"/>
      <c r="J23" s="192"/>
      <c r="K23" s="192"/>
      <c r="L23" s="112"/>
      <c r="M23" s="112"/>
      <c r="N23" s="112"/>
      <c r="O23" s="90">
        <v>11</v>
      </c>
      <c r="P23" s="192"/>
      <c r="Q23" s="192"/>
      <c r="R23" s="192"/>
      <c r="S23" s="90">
        <v>11</v>
      </c>
      <c r="X23" s="5"/>
      <c r="Y23" s="132">
        <f t="shared" si="0"/>
      </c>
      <c r="Z23" s="120">
        <f t="shared" si="1"/>
      </c>
      <c r="AA23" s="120">
        <f t="shared" si="2"/>
      </c>
      <c r="AB23" s="120">
        <f t="shared" si="3"/>
      </c>
      <c r="AC23" s="120">
        <f t="shared" si="4"/>
      </c>
      <c r="AD23" s="120">
        <f t="shared" si="5"/>
      </c>
      <c r="AE23" s="120">
        <f t="shared" si="6"/>
      </c>
      <c r="AF23" s="131">
        <f t="shared" si="7"/>
      </c>
      <c r="AG23" s="115">
        <f t="shared" si="8"/>
      </c>
    </row>
    <row r="24" spans="1:33" ht="18" customHeight="1">
      <c r="A24" s="156" t="s">
        <v>18</v>
      </c>
      <c r="B24" s="88" t="s">
        <v>35</v>
      </c>
      <c r="C24" s="42" t="s">
        <v>147</v>
      </c>
      <c r="D24" s="90">
        <v>12</v>
      </c>
      <c r="E24" s="112"/>
      <c r="F24" s="112"/>
      <c r="G24" s="192"/>
      <c r="H24" s="192"/>
      <c r="I24" s="192"/>
      <c r="J24" s="192"/>
      <c r="K24" s="192"/>
      <c r="L24" s="112"/>
      <c r="M24" s="112"/>
      <c r="N24" s="112"/>
      <c r="O24" s="90">
        <v>12</v>
      </c>
      <c r="P24" s="192"/>
      <c r="Q24" s="192"/>
      <c r="R24" s="192"/>
      <c r="S24" s="90">
        <v>12</v>
      </c>
      <c r="X24" s="5"/>
      <c r="Y24" s="132">
        <f t="shared" si="0"/>
      </c>
      <c r="Z24" s="120">
        <f t="shared" si="1"/>
      </c>
      <c r="AA24" s="120">
        <f t="shared" si="2"/>
      </c>
      <c r="AB24" s="120">
        <f t="shared" si="3"/>
      </c>
      <c r="AC24" s="120">
        <f t="shared" si="4"/>
      </c>
      <c r="AD24" s="120">
        <f t="shared" si="5"/>
      </c>
      <c r="AE24" s="120">
        <f t="shared" si="6"/>
      </c>
      <c r="AF24" s="131">
        <f t="shared" si="7"/>
      </c>
      <c r="AG24" s="115">
        <f t="shared" si="8"/>
      </c>
    </row>
    <row r="25" spans="1:33" ht="18" customHeight="1">
      <c r="A25" s="156" t="s">
        <v>19</v>
      </c>
      <c r="B25" s="88" t="s">
        <v>20</v>
      </c>
      <c r="C25" s="91" t="s">
        <v>148</v>
      </c>
      <c r="D25" s="90">
        <v>13</v>
      </c>
      <c r="E25" s="112"/>
      <c r="F25" s="112"/>
      <c r="G25" s="192"/>
      <c r="H25" s="192"/>
      <c r="I25" s="192"/>
      <c r="J25" s="192"/>
      <c r="K25" s="192"/>
      <c r="L25" s="112"/>
      <c r="M25" s="112"/>
      <c r="N25" s="112"/>
      <c r="O25" s="90">
        <v>13</v>
      </c>
      <c r="P25" s="192"/>
      <c r="Q25" s="192"/>
      <c r="R25" s="192"/>
      <c r="S25" s="90">
        <v>13</v>
      </c>
      <c r="X25" s="5"/>
      <c r="Y25" s="132">
        <f t="shared" si="0"/>
      </c>
      <c r="Z25" s="120">
        <f t="shared" si="1"/>
      </c>
      <c r="AA25" s="120">
        <f t="shared" si="2"/>
      </c>
      <c r="AB25" s="120">
        <f t="shared" si="3"/>
      </c>
      <c r="AC25" s="120">
        <f t="shared" si="4"/>
      </c>
      <c r="AD25" s="120">
        <f t="shared" si="5"/>
      </c>
      <c r="AE25" s="120">
        <f t="shared" si="6"/>
      </c>
      <c r="AF25" s="131">
        <f t="shared" si="7"/>
      </c>
      <c r="AG25" s="115">
        <f t="shared" si="8"/>
      </c>
    </row>
    <row r="26" spans="1:33" ht="17.25" customHeight="1">
      <c r="A26" s="156" t="s">
        <v>150</v>
      </c>
      <c r="B26" s="88" t="s">
        <v>151</v>
      </c>
      <c r="C26" s="113" t="s">
        <v>149</v>
      </c>
      <c r="D26" s="90">
        <v>14</v>
      </c>
      <c r="E26" s="112"/>
      <c r="F26" s="112"/>
      <c r="G26" s="192"/>
      <c r="H26" s="192"/>
      <c r="I26" s="192"/>
      <c r="J26" s="192"/>
      <c r="K26" s="192"/>
      <c r="L26" s="112"/>
      <c r="M26" s="112"/>
      <c r="N26" s="112"/>
      <c r="O26" s="90">
        <v>14</v>
      </c>
      <c r="P26" s="192"/>
      <c r="Q26" s="192"/>
      <c r="R26" s="192"/>
      <c r="S26" s="90">
        <v>14</v>
      </c>
      <c r="X26" s="5"/>
      <c r="Y26" s="132">
        <f t="shared" si="0"/>
      </c>
      <c r="Z26" s="120">
        <f t="shared" si="1"/>
      </c>
      <c r="AA26" s="120">
        <f t="shared" si="2"/>
      </c>
      <c r="AB26" s="120">
        <f t="shared" si="3"/>
      </c>
      <c r="AC26" s="120">
        <f t="shared" si="4"/>
      </c>
      <c r="AD26" s="120">
        <f t="shared" si="5"/>
      </c>
      <c r="AE26" s="120">
        <f t="shared" si="6"/>
      </c>
      <c r="AF26" s="131">
        <f t="shared" si="7"/>
      </c>
      <c r="AG26" s="115">
        <f t="shared" si="8"/>
      </c>
    </row>
    <row r="27" spans="1:33" ht="18" customHeight="1">
      <c r="A27" s="156" t="s">
        <v>153</v>
      </c>
      <c r="B27" s="88" t="s">
        <v>154</v>
      </c>
      <c r="C27" s="143" t="s">
        <v>152</v>
      </c>
      <c r="D27" s="90">
        <v>15</v>
      </c>
      <c r="E27" s="112"/>
      <c r="F27" s="112"/>
      <c r="G27" s="192"/>
      <c r="H27" s="192"/>
      <c r="I27" s="192"/>
      <c r="J27" s="192"/>
      <c r="K27" s="192"/>
      <c r="L27" s="112"/>
      <c r="M27" s="112"/>
      <c r="N27" s="112"/>
      <c r="O27" s="90">
        <v>15</v>
      </c>
      <c r="P27" s="192"/>
      <c r="Q27" s="192"/>
      <c r="R27" s="192"/>
      <c r="S27" s="90">
        <v>15</v>
      </c>
      <c r="X27" s="5"/>
      <c r="Y27" s="132">
        <f t="shared" si="0"/>
      </c>
      <c r="Z27" s="120">
        <f t="shared" si="1"/>
      </c>
      <c r="AA27" s="120">
        <f t="shared" si="2"/>
      </c>
      <c r="AB27" s="120">
        <f t="shared" si="3"/>
      </c>
      <c r="AC27" s="120">
        <f t="shared" si="4"/>
      </c>
      <c r="AD27" s="120">
        <f t="shared" si="5"/>
      </c>
      <c r="AE27" s="120">
        <f t="shared" si="6"/>
      </c>
      <c r="AF27" s="131">
        <f t="shared" si="7"/>
      </c>
      <c r="AG27" s="115">
        <f t="shared" si="8"/>
      </c>
    </row>
    <row r="28" spans="1:33" ht="18" customHeight="1">
      <c r="A28" s="156" t="s">
        <v>21</v>
      </c>
      <c r="B28" s="88" t="s">
        <v>22</v>
      </c>
      <c r="C28" s="42" t="s">
        <v>155</v>
      </c>
      <c r="D28" s="90">
        <v>16</v>
      </c>
      <c r="E28" s="112"/>
      <c r="F28" s="112"/>
      <c r="G28" s="192"/>
      <c r="H28" s="192"/>
      <c r="I28" s="192"/>
      <c r="J28" s="192"/>
      <c r="K28" s="192"/>
      <c r="L28" s="112"/>
      <c r="M28" s="112"/>
      <c r="N28" s="112"/>
      <c r="O28" s="90">
        <v>16</v>
      </c>
      <c r="P28" s="192"/>
      <c r="Q28" s="192"/>
      <c r="R28" s="192"/>
      <c r="S28" s="90">
        <v>16</v>
      </c>
      <c r="X28" s="5"/>
      <c r="Y28" s="132">
        <f t="shared" si="0"/>
      </c>
      <c r="Z28" s="120">
        <f t="shared" si="1"/>
      </c>
      <c r="AA28" s="120">
        <f t="shared" si="2"/>
      </c>
      <c r="AB28" s="120">
        <f t="shared" si="3"/>
      </c>
      <c r="AC28" s="120">
        <f t="shared" si="4"/>
      </c>
      <c r="AD28" s="120">
        <f t="shared" si="5"/>
      </c>
      <c r="AE28" s="120">
        <f t="shared" si="6"/>
      </c>
      <c r="AF28" s="131">
        <f t="shared" si="7"/>
      </c>
      <c r="AG28" s="115">
        <f t="shared" si="8"/>
      </c>
    </row>
    <row r="29" spans="1:33" ht="18" customHeight="1">
      <c r="A29" s="156" t="s">
        <v>23</v>
      </c>
      <c r="B29" s="88" t="s">
        <v>24</v>
      </c>
      <c r="C29" s="42" t="s">
        <v>156</v>
      </c>
      <c r="D29" s="90">
        <v>17</v>
      </c>
      <c r="E29" s="112"/>
      <c r="F29" s="112"/>
      <c r="G29" s="192"/>
      <c r="H29" s="192"/>
      <c r="I29" s="192"/>
      <c r="J29" s="192"/>
      <c r="K29" s="192"/>
      <c r="L29" s="112"/>
      <c r="M29" s="112"/>
      <c r="N29" s="112"/>
      <c r="O29" s="90">
        <v>17</v>
      </c>
      <c r="P29" s="192"/>
      <c r="Q29" s="192"/>
      <c r="R29" s="192"/>
      <c r="S29" s="90">
        <v>17</v>
      </c>
      <c r="X29" s="5"/>
      <c r="Y29" s="132">
        <f t="shared" si="0"/>
      </c>
      <c r="Z29" s="120">
        <f t="shared" si="1"/>
      </c>
      <c r="AA29" s="120">
        <f t="shared" si="2"/>
      </c>
      <c r="AB29" s="120">
        <f t="shared" si="3"/>
      </c>
      <c r="AC29" s="120">
        <f t="shared" si="4"/>
      </c>
      <c r="AD29" s="120">
        <f t="shared" si="5"/>
      </c>
      <c r="AE29" s="120">
        <f t="shared" si="6"/>
      </c>
      <c r="AF29" s="131">
        <f t="shared" si="7"/>
      </c>
      <c r="AG29" s="115">
        <f t="shared" si="8"/>
      </c>
    </row>
    <row r="30" spans="1:33" ht="18" customHeight="1">
      <c r="A30" s="156" t="s">
        <v>25</v>
      </c>
      <c r="B30" s="88" t="s">
        <v>26</v>
      </c>
      <c r="C30" s="42" t="s">
        <v>157</v>
      </c>
      <c r="D30" s="90">
        <v>18</v>
      </c>
      <c r="E30" s="112"/>
      <c r="F30" s="112"/>
      <c r="G30" s="192"/>
      <c r="H30" s="192"/>
      <c r="I30" s="192"/>
      <c r="J30" s="192"/>
      <c r="K30" s="192"/>
      <c r="L30" s="112"/>
      <c r="M30" s="112"/>
      <c r="N30" s="112"/>
      <c r="O30" s="90">
        <v>18</v>
      </c>
      <c r="P30" s="192"/>
      <c r="Q30" s="192"/>
      <c r="R30" s="192"/>
      <c r="S30" s="90">
        <v>18</v>
      </c>
      <c r="X30" s="5"/>
      <c r="Y30" s="132">
        <f t="shared" si="0"/>
      </c>
      <c r="Z30" s="120">
        <f t="shared" si="1"/>
      </c>
      <c r="AA30" s="120">
        <f t="shared" si="2"/>
      </c>
      <c r="AB30" s="120">
        <f t="shared" si="3"/>
      </c>
      <c r="AC30" s="120">
        <f t="shared" si="4"/>
      </c>
      <c r="AD30" s="120">
        <f t="shared" si="5"/>
      </c>
      <c r="AE30" s="120">
        <f t="shared" si="6"/>
      </c>
      <c r="AF30" s="131">
        <f t="shared" si="7"/>
      </c>
      <c r="AG30" s="115">
        <f t="shared" si="8"/>
      </c>
    </row>
    <row r="31" spans="1:33" ht="18" customHeight="1">
      <c r="A31" s="156" t="s">
        <v>27</v>
      </c>
      <c r="B31" s="88" t="s">
        <v>28</v>
      </c>
      <c r="C31" s="42" t="s">
        <v>158</v>
      </c>
      <c r="D31" s="90">
        <v>19</v>
      </c>
      <c r="E31" s="112"/>
      <c r="F31" s="112"/>
      <c r="G31" s="192"/>
      <c r="H31" s="192"/>
      <c r="I31" s="192"/>
      <c r="J31" s="192"/>
      <c r="K31" s="192"/>
      <c r="L31" s="112"/>
      <c r="M31" s="112"/>
      <c r="N31" s="112"/>
      <c r="O31" s="90">
        <v>19</v>
      </c>
      <c r="P31" s="192"/>
      <c r="Q31" s="192"/>
      <c r="R31" s="192"/>
      <c r="S31" s="90">
        <v>19</v>
      </c>
      <c r="X31" s="5"/>
      <c r="Y31" s="132">
        <f t="shared" si="0"/>
      </c>
      <c r="Z31" s="120">
        <f t="shared" si="1"/>
      </c>
      <c r="AA31" s="120">
        <f t="shared" si="2"/>
      </c>
      <c r="AB31" s="120">
        <f t="shared" si="3"/>
      </c>
      <c r="AC31" s="120">
        <f t="shared" si="4"/>
      </c>
      <c r="AD31" s="120">
        <f t="shared" si="5"/>
      </c>
      <c r="AE31" s="120">
        <f t="shared" si="6"/>
      </c>
      <c r="AF31" s="131">
        <f t="shared" si="7"/>
      </c>
      <c r="AG31" s="115">
        <f t="shared" si="8"/>
      </c>
    </row>
    <row r="32" spans="1:33" ht="18" customHeight="1">
      <c r="A32" s="156" t="s">
        <v>29</v>
      </c>
      <c r="B32" s="88" t="s">
        <v>30</v>
      </c>
      <c r="C32" s="42" t="s">
        <v>159</v>
      </c>
      <c r="D32" s="90">
        <v>20</v>
      </c>
      <c r="E32" s="112"/>
      <c r="F32" s="112"/>
      <c r="G32" s="192"/>
      <c r="H32" s="192"/>
      <c r="I32" s="192"/>
      <c r="J32" s="192"/>
      <c r="K32" s="192"/>
      <c r="L32" s="112"/>
      <c r="M32" s="112"/>
      <c r="N32" s="112"/>
      <c r="O32" s="90">
        <v>20</v>
      </c>
      <c r="P32" s="192"/>
      <c r="Q32" s="192"/>
      <c r="R32" s="192"/>
      <c r="S32" s="90">
        <v>20</v>
      </c>
      <c r="X32" s="5"/>
      <c r="Y32" s="132">
        <f t="shared" si="0"/>
      </c>
      <c r="Z32" s="120">
        <f t="shared" si="1"/>
      </c>
      <c r="AA32" s="120">
        <f t="shared" si="2"/>
      </c>
      <c r="AB32" s="120">
        <f t="shared" si="3"/>
      </c>
      <c r="AC32" s="120">
        <f t="shared" si="4"/>
      </c>
      <c r="AD32" s="120">
        <f t="shared" si="5"/>
      </c>
      <c r="AE32" s="120">
        <f t="shared" si="6"/>
      </c>
      <c r="AF32" s="131">
        <f t="shared" si="7"/>
      </c>
      <c r="AG32" s="115">
        <f t="shared" si="8"/>
      </c>
    </row>
    <row r="33" spans="1:33" ht="18" customHeight="1">
      <c r="A33" s="156" t="s">
        <v>31</v>
      </c>
      <c r="B33" s="88" t="s">
        <v>32</v>
      </c>
      <c r="C33" s="42" t="s">
        <v>160</v>
      </c>
      <c r="D33" s="90">
        <v>21</v>
      </c>
      <c r="E33" s="112"/>
      <c r="F33" s="112"/>
      <c r="G33" s="192"/>
      <c r="H33" s="192"/>
      <c r="I33" s="192"/>
      <c r="J33" s="192"/>
      <c r="K33" s="192"/>
      <c r="L33" s="112"/>
      <c r="M33" s="112"/>
      <c r="N33" s="112"/>
      <c r="O33" s="90">
        <v>21</v>
      </c>
      <c r="P33" s="192"/>
      <c r="Q33" s="192"/>
      <c r="R33" s="192"/>
      <c r="S33" s="90">
        <v>21</v>
      </c>
      <c r="X33" s="5"/>
      <c r="Y33" s="132">
        <f t="shared" si="0"/>
      </c>
      <c r="Z33" s="120">
        <f t="shared" si="1"/>
      </c>
      <c r="AA33" s="120">
        <f t="shared" si="2"/>
      </c>
      <c r="AB33" s="120">
        <f t="shared" si="3"/>
      </c>
      <c r="AC33" s="120">
        <f t="shared" si="4"/>
      </c>
      <c r="AD33" s="120">
        <f t="shared" si="5"/>
      </c>
      <c r="AE33" s="120">
        <f t="shared" si="6"/>
      </c>
      <c r="AF33" s="131">
        <f t="shared" si="7"/>
      </c>
      <c r="AG33" s="115">
        <f t="shared" si="8"/>
      </c>
    </row>
    <row r="34" spans="1:33" ht="18" customHeight="1">
      <c r="A34" s="159"/>
      <c r="B34" s="41"/>
      <c r="C34" s="97" t="s">
        <v>161</v>
      </c>
      <c r="D34" s="90">
        <v>22</v>
      </c>
      <c r="E34" s="112"/>
      <c r="F34" s="112"/>
      <c r="G34" s="192"/>
      <c r="H34" s="192"/>
      <c r="I34" s="192"/>
      <c r="J34" s="192"/>
      <c r="K34" s="192"/>
      <c r="L34" s="112"/>
      <c r="M34" s="112"/>
      <c r="N34" s="112"/>
      <c r="O34" s="90">
        <v>22</v>
      </c>
      <c r="P34" s="192"/>
      <c r="Q34" s="192"/>
      <c r="R34" s="192"/>
      <c r="S34" s="90">
        <v>22</v>
      </c>
      <c r="X34" s="5"/>
      <c r="Y34" s="132">
        <f t="shared" si="0"/>
      </c>
      <c r="Z34" s="120">
        <f t="shared" si="1"/>
      </c>
      <c r="AA34" s="120">
        <f t="shared" si="2"/>
      </c>
      <c r="AB34" s="120">
        <f t="shared" si="3"/>
      </c>
      <c r="AC34" s="120">
        <f t="shared" si="4"/>
      </c>
      <c r="AD34" s="120">
        <f t="shared" si="5"/>
      </c>
      <c r="AE34" s="120">
        <f t="shared" si="6"/>
      </c>
      <c r="AF34" s="131">
        <f t="shared" si="7"/>
      </c>
      <c r="AG34" s="115">
        <f t="shared" si="8"/>
      </c>
    </row>
    <row r="35" spans="1:33" ht="24" customHeight="1">
      <c r="A35" s="160"/>
      <c r="B35" s="145"/>
      <c r="C35" s="146" t="s">
        <v>162</v>
      </c>
      <c r="D35" s="92">
        <v>30</v>
      </c>
      <c r="E35" s="177"/>
      <c r="F35" s="177"/>
      <c r="G35" s="192"/>
      <c r="H35" s="192"/>
      <c r="I35" s="192"/>
      <c r="J35" s="192"/>
      <c r="K35" s="192"/>
      <c r="L35" s="177"/>
      <c r="M35" s="177"/>
      <c r="N35" s="177"/>
      <c r="O35" s="92">
        <v>30</v>
      </c>
      <c r="P35" s="192"/>
      <c r="Q35" s="192"/>
      <c r="R35" s="192"/>
      <c r="S35" s="92">
        <v>30</v>
      </c>
      <c r="X35" s="5"/>
      <c r="Y35" s="132">
        <f t="shared" si="0"/>
      </c>
      <c r="Z35" s="120">
        <f t="shared" si="1"/>
      </c>
      <c r="AA35" s="120">
        <f t="shared" si="2"/>
      </c>
      <c r="AB35" s="120">
        <f t="shared" si="3"/>
      </c>
      <c r="AC35" s="120">
        <f t="shared" si="4"/>
      </c>
      <c r="AD35" s="120">
        <f t="shared" si="5"/>
      </c>
      <c r="AE35" s="120">
        <f t="shared" si="6"/>
      </c>
      <c r="AF35" s="131">
        <f t="shared" si="7"/>
      </c>
      <c r="AG35" s="115">
        <f t="shared" si="8"/>
      </c>
    </row>
    <row r="36" spans="1:33" ht="30.75" customHeight="1">
      <c r="A36" s="156"/>
      <c r="B36" s="8"/>
      <c r="C36" s="93" t="s">
        <v>163</v>
      </c>
      <c r="D36" s="147"/>
      <c r="E36" s="95"/>
      <c r="F36" s="95"/>
      <c r="G36" s="190"/>
      <c r="H36" s="190"/>
      <c r="I36" s="190"/>
      <c r="J36" s="190"/>
      <c r="K36" s="190"/>
      <c r="L36" s="95"/>
      <c r="M36" s="95"/>
      <c r="N36" s="95"/>
      <c r="O36" s="147"/>
      <c r="P36" s="190"/>
      <c r="Q36" s="190"/>
      <c r="R36" s="190"/>
      <c r="S36" s="147"/>
      <c r="X36" s="5"/>
      <c r="Y36" s="127"/>
      <c r="Z36" s="121"/>
      <c r="AA36" s="121"/>
      <c r="AB36" s="121"/>
      <c r="AC36" s="121"/>
      <c r="AD36" s="121"/>
      <c r="AE36" s="121"/>
      <c r="AF36" s="121"/>
      <c r="AG36" s="130"/>
    </row>
    <row r="37" spans="1:33" ht="18" customHeight="1">
      <c r="A37" s="156"/>
      <c r="B37" s="39"/>
      <c r="C37" s="83" t="s">
        <v>134</v>
      </c>
      <c r="D37" s="94">
        <v>31</v>
      </c>
      <c r="E37" s="112"/>
      <c r="F37" s="112"/>
      <c r="G37" s="192"/>
      <c r="H37" s="192"/>
      <c r="I37" s="192"/>
      <c r="J37" s="192"/>
      <c r="K37" s="192"/>
      <c r="L37" s="112"/>
      <c r="M37" s="112"/>
      <c r="N37" s="112"/>
      <c r="O37" s="90">
        <v>31</v>
      </c>
      <c r="P37" s="192"/>
      <c r="Q37" s="192"/>
      <c r="R37" s="192"/>
      <c r="S37" s="90">
        <v>31</v>
      </c>
      <c r="U37" s="5"/>
      <c r="X37" s="5"/>
      <c r="Y37" s="132">
        <f aca="true" t="shared" si="9" ref="Y37:Y60">IF(MIN(E37:R37)&gt;=0,"","WARNING")</f>
      </c>
      <c r="Z37" s="120">
        <f aca="true" t="shared" si="10" ref="Z37:Z60">IF(G37&lt;=K37,"","ERROR")</f>
      </c>
      <c r="AA37" s="120">
        <f aca="true" t="shared" si="11" ref="AA37:AA60">IF(P37&lt;=H37,"","ERROR")</f>
      </c>
      <c r="AB37" s="120">
        <f aca="true" t="shared" si="12" ref="AB37:AB60">IF(Q37&lt;=I37,"","ERROR")</f>
      </c>
      <c r="AC37" s="120">
        <f aca="true" t="shared" si="13" ref="AC37:AC60">IF(R37&lt;=J37,"","ERROR")</f>
      </c>
      <c r="AD37" s="120">
        <f aca="true" t="shared" si="14" ref="AD37:AD60">IF(AND(H37&lt;=I37)*(I37&lt;=J37)*(J37&lt;=K37),"","ERROR")</f>
      </c>
      <c r="AE37" s="120">
        <f aca="true" t="shared" si="15" ref="AE37:AE60">IF(AND(P37&lt;=Q37)*(Q37&lt;=R37),"","ERROR")</f>
      </c>
      <c r="AF37" s="131">
        <f aca="true" t="shared" si="16" ref="AF37:AF60">IF(MAX(G37:K37,P37:R37)&gt;100,"ERROR","")</f>
      </c>
      <c r="AG37" s="115">
        <f aca="true" t="shared" si="17" ref="AG37:AG60">IF(F37=1,IF(AND(F37=1,(H37+I37+J37+K37+P37+Q37+R37)/7=G37,(L37+M37+N37+F37)/4=1),"","ERROR"),"")</f>
      </c>
    </row>
    <row r="38" spans="1:33" ht="18" customHeight="1">
      <c r="A38" s="156" t="s">
        <v>3</v>
      </c>
      <c r="B38" s="87" t="s">
        <v>6</v>
      </c>
      <c r="C38" s="42" t="s">
        <v>135</v>
      </c>
      <c r="D38" s="90">
        <v>32</v>
      </c>
      <c r="E38" s="112"/>
      <c r="F38" s="112"/>
      <c r="G38" s="192"/>
      <c r="H38" s="192"/>
      <c r="I38" s="192"/>
      <c r="J38" s="192"/>
      <c r="K38" s="192"/>
      <c r="L38" s="112"/>
      <c r="M38" s="112"/>
      <c r="N38" s="112"/>
      <c r="O38" s="90">
        <v>32</v>
      </c>
      <c r="P38" s="192"/>
      <c r="Q38" s="192"/>
      <c r="R38" s="192"/>
      <c r="S38" s="90">
        <v>32</v>
      </c>
      <c r="U38" s="5"/>
      <c r="X38" s="5"/>
      <c r="Y38" s="132">
        <f t="shared" si="9"/>
      </c>
      <c r="Z38" s="120">
        <f t="shared" si="10"/>
      </c>
      <c r="AA38" s="120">
        <f t="shared" si="11"/>
      </c>
      <c r="AB38" s="120">
        <f t="shared" si="12"/>
      </c>
      <c r="AC38" s="120">
        <f t="shared" si="13"/>
      </c>
      <c r="AD38" s="120">
        <f t="shared" si="14"/>
      </c>
      <c r="AE38" s="120">
        <f t="shared" si="15"/>
      </c>
      <c r="AF38" s="131">
        <f t="shared" si="16"/>
      </c>
      <c r="AG38" s="115">
        <f t="shared" si="17"/>
      </c>
    </row>
    <row r="39" spans="1:33" ht="18" customHeight="1">
      <c r="A39" s="156" t="s">
        <v>4</v>
      </c>
      <c r="B39" s="88" t="s">
        <v>7</v>
      </c>
      <c r="C39" s="42" t="s">
        <v>136</v>
      </c>
      <c r="D39" s="90">
        <v>33</v>
      </c>
      <c r="E39" s="112"/>
      <c r="F39" s="112"/>
      <c r="G39" s="192"/>
      <c r="H39" s="192"/>
      <c r="I39" s="192"/>
      <c r="J39" s="192"/>
      <c r="K39" s="192"/>
      <c r="L39" s="112"/>
      <c r="M39" s="112"/>
      <c r="N39" s="112"/>
      <c r="O39" s="90">
        <v>33</v>
      </c>
      <c r="P39" s="192"/>
      <c r="Q39" s="192"/>
      <c r="R39" s="192"/>
      <c r="S39" s="90">
        <v>33</v>
      </c>
      <c r="X39" s="5"/>
      <c r="Y39" s="132">
        <f t="shared" si="9"/>
      </c>
      <c r="Z39" s="120">
        <f t="shared" si="10"/>
      </c>
      <c r="AA39" s="120">
        <f t="shared" si="11"/>
      </c>
      <c r="AB39" s="120">
        <f t="shared" si="12"/>
      </c>
      <c r="AC39" s="120">
        <f t="shared" si="13"/>
      </c>
      <c r="AD39" s="120">
        <f t="shared" si="14"/>
      </c>
      <c r="AE39" s="120">
        <f t="shared" si="15"/>
      </c>
      <c r="AF39" s="131">
        <f t="shared" si="16"/>
      </c>
      <c r="AG39" s="115">
        <f t="shared" si="17"/>
      </c>
    </row>
    <row r="40" spans="1:33" ht="18" customHeight="1">
      <c r="A40" s="156" t="s">
        <v>5</v>
      </c>
      <c r="B40" s="88" t="s">
        <v>8</v>
      </c>
      <c r="C40" s="89" t="s">
        <v>137</v>
      </c>
      <c r="D40" s="90">
        <v>34</v>
      </c>
      <c r="E40" s="112"/>
      <c r="F40" s="112"/>
      <c r="G40" s="192"/>
      <c r="H40" s="192"/>
      <c r="I40" s="192"/>
      <c r="J40" s="192"/>
      <c r="K40" s="192"/>
      <c r="L40" s="112"/>
      <c r="M40" s="112"/>
      <c r="N40" s="112"/>
      <c r="O40" s="90">
        <v>34</v>
      </c>
      <c r="P40" s="192"/>
      <c r="Q40" s="192"/>
      <c r="R40" s="192"/>
      <c r="S40" s="90">
        <v>34</v>
      </c>
      <c r="X40" s="5"/>
      <c r="Y40" s="132">
        <f t="shared" si="9"/>
      </c>
      <c r="Z40" s="120">
        <f t="shared" si="10"/>
      </c>
      <c r="AA40" s="120">
        <f t="shared" si="11"/>
      </c>
      <c r="AB40" s="120">
        <f t="shared" si="12"/>
      </c>
      <c r="AC40" s="120">
        <f t="shared" si="13"/>
      </c>
      <c r="AD40" s="120">
        <f t="shared" si="14"/>
      </c>
      <c r="AE40" s="120">
        <f t="shared" si="15"/>
      </c>
      <c r="AF40" s="131">
        <f t="shared" si="16"/>
      </c>
      <c r="AG40" s="115">
        <f t="shared" si="17"/>
      </c>
    </row>
    <row r="41" spans="1:33" ht="30" customHeight="1">
      <c r="A41" s="158" t="s">
        <v>140</v>
      </c>
      <c r="B41" s="144" t="s">
        <v>139</v>
      </c>
      <c r="C41" s="143" t="s">
        <v>138</v>
      </c>
      <c r="D41" s="90">
        <v>35</v>
      </c>
      <c r="E41" s="112"/>
      <c r="F41" s="112"/>
      <c r="G41" s="192"/>
      <c r="H41" s="192"/>
      <c r="I41" s="192"/>
      <c r="J41" s="192"/>
      <c r="K41" s="192"/>
      <c r="L41" s="112"/>
      <c r="M41" s="112"/>
      <c r="N41" s="112"/>
      <c r="O41" s="90">
        <v>35</v>
      </c>
      <c r="P41" s="192"/>
      <c r="Q41" s="192"/>
      <c r="R41" s="192"/>
      <c r="S41" s="90">
        <v>35</v>
      </c>
      <c r="X41" s="5"/>
      <c r="Y41" s="132">
        <f t="shared" si="9"/>
      </c>
      <c r="Z41" s="120">
        <f t="shared" si="10"/>
      </c>
      <c r="AA41" s="120">
        <f t="shared" si="11"/>
      </c>
      <c r="AB41" s="120">
        <f t="shared" si="12"/>
      </c>
      <c r="AC41" s="120">
        <f t="shared" si="13"/>
      </c>
      <c r="AD41" s="120">
        <f t="shared" si="14"/>
      </c>
      <c r="AE41" s="120">
        <f t="shared" si="15"/>
      </c>
      <c r="AF41" s="131">
        <f t="shared" si="16"/>
      </c>
      <c r="AG41" s="115">
        <f t="shared" si="17"/>
      </c>
    </row>
    <row r="42" spans="1:33" ht="30" customHeight="1">
      <c r="A42" s="158" t="s">
        <v>48</v>
      </c>
      <c r="B42" s="144" t="s">
        <v>47</v>
      </c>
      <c r="C42" s="143" t="s">
        <v>141</v>
      </c>
      <c r="D42" s="90">
        <v>36</v>
      </c>
      <c r="E42" s="112"/>
      <c r="F42" s="112"/>
      <c r="G42" s="192"/>
      <c r="H42" s="192"/>
      <c r="I42" s="192"/>
      <c r="J42" s="192"/>
      <c r="K42" s="192"/>
      <c r="L42" s="112"/>
      <c r="M42" s="112"/>
      <c r="N42" s="112"/>
      <c r="O42" s="90">
        <v>36</v>
      </c>
      <c r="P42" s="192"/>
      <c r="Q42" s="192"/>
      <c r="R42" s="192"/>
      <c r="S42" s="90">
        <v>36</v>
      </c>
      <c r="X42" s="5"/>
      <c r="Y42" s="132">
        <f t="shared" si="9"/>
      </c>
      <c r="Z42" s="120">
        <f t="shared" si="10"/>
      </c>
      <c r="AA42" s="120">
        <f t="shared" si="11"/>
      </c>
      <c r="AB42" s="120">
        <f t="shared" si="12"/>
      </c>
      <c r="AC42" s="120">
        <f t="shared" si="13"/>
      </c>
      <c r="AD42" s="120">
        <f t="shared" si="14"/>
      </c>
      <c r="AE42" s="120">
        <f t="shared" si="15"/>
      </c>
      <c r="AF42" s="131">
        <f t="shared" si="16"/>
      </c>
      <c r="AG42" s="115">
        <f t="shared" si="17"/>
      </c>
    </row>
    <row r="43" spans="1:33" ht="18" customHeight="1">
      <c r="A43" s="156" t="s">
        <v>9</v>
      </c>
      <c r="B43" s="88" t="s">
        <v>10</v>
      </c>
      <c r="C43" s="42" t="s">
        <v>142</v>
      </c>
      <c r="D43" s="90">
        <v>37</v>
      </c>
      <c r="E43" s="112"/>
      <c r="F43" s="112"/>
      <c r="G43" s="192"/>
      <c r="H43" s="192"/>
      <c r="I43" s="192"/>
      <c r="J43" s="192"/>
      <c r="K43" s="192"/>
      <c r="L43" s="112"/>
      <c r="M43" s="112"/>
      <c r="N43" s="112"/>
      <c r="O43" s="90">
        <v>37</v>
      </c>
      <c r="P43" s="192"/>
      <c r="Q43" s="192"/>
      <c r="R43" s="192"/>
      <c r="S43" s="90">
        <v>37</v>
      </c>
      <c r="X43" s="5"/>
      <c r="Y43" s="132">
        <f t="shared" si="9"/>
      </c>
      <c r="Z43" s="120">
        <f t="shared" si="10"/>
      </c>
      <c r="AA43" s="120">
        <f t="shared" si="11"/>
      </c>
      <c r="AB43" s="120">
        <f t="shared" si="12"/>
      </c>
      <c r="AC43" s="120">
        <f t="shared" si="13"/>
      </c>
      <c r="AD43" s="120">
        <f t="shared" si="14"/>
      </c>
      <c r="AE43" s="120">
        <f t="shared" si="15"/>
      </c>
      <c r="AF43" s="131">
        <f t="shared" si="16"/>
      </c>
      <c r="AG43" s="115">
        <f t="shared" si="17"/>
      </c>
    </row>
    <row r="44" spans="1:33" ht="18" customHeight="1">
      <c r="A44" s="156" t="s">
        <v>11</v>
      </c>
      <c r="B44" s="88" t="s">
        <v>12</v>
      </c>
      <c r="C44" s="42" t="s">
        <v>143</v>
      </c>
      <c r="D44" s="90">
        <v>38</v>
      </c>
      <c r="E44" s="112"/>
      <c r="F44" s="112"/>
      <c r="G44" s="192"/>
      <c r="H44" s="192"/>
      <c r="I44" s="192"/>
      <c r="J44" s="192"/>
      <c r="K44" s="192"/>
      <c r="L44" s="112"/>
      <c r="M44" s="112"/>
      <c r="N44" s="112"/>
      <c r="O44" s="90">
        <v>38</v>
      </c>
      <c r="P44" s="192"/>
      <c r="Q44" s="192"/>
      <c r="R44" s="192"/>
      <c r="S44" s="90">
        <v>38</v>
      </c>
      <c r="X44" s="5"/>
      <c r="Y44" s="132">
        <f t="shared" si="9"/>
      </c>
      <c r="Z44" s="120">
        <f t="shared" si="10"/>
      </c>
      <c r="AA44" s="120">
        <f t="shared" si="11"/>
      </c>
      <c r="AB44" s="120">
        <f t="shared" si="12"/>
      </c>
      <c r="AC44" s="120">
        <f t="shared" si="13"/>
      </c>
      <c r="AD44" s="120">
        <f t="shared" si="14"/>
      </c>
      <c r="AE44" s="120">
        <f t="shared" si="15"/>
      </c>
      <c r="AF44" s="131">
        <f t="shared" si="16"/>
      </c>
      <c r="AG44" s="115">
        <f t="shared" si="17"/>
      </c>
    </row>
    <row r="45" spans="1:33" ht="18" customHeight="1">
      <c r="A45" s="156" t="s">
        <v>13</v>
      </c>
      <c r="B45" s="88" t="s">
        <v>33</v>
      </c>
      <c r="C45" s="42" t="s">
        <v>144</v>
      </c>
      <c r="D45" s="90">
        <v>39</v>
      </c>
      <c r="E45" s="112"/>
      <c r="F45" s="112"/>
      <c r="G45" s="192"/>
      <c r="H45" s="192"/>
      <c r="I45" s="192"/>
      <c r="J45" s="192"/>
      <c r="K45" s="192"/>
      <c r="L45" s="112"/>
      <c r="M45" s="112"/>
      <c r="N45" s="112"/>
      <c r="O45" s="90">
        <v>39</v>
      </c>
      <c r="P45" s="192"/>
      <c r="Q45" s="192"/>
      <c r="R45" s="192"/>
      <c r="S45" s="90">
        <v>39</v>
      </c>
      <c r="X45" s="5"/>
      <c r="Y45" s="132">
        <f t="shared" si="9"/>
      </c>
      <c r="Z45" s="120">
        <f t="shared" si="10"/>
      </c>
      <c r="AA45" s="120">
        <f t="shared" si="11"/>
      </c>
      <c r="AB45" s="120">
        <f t="shared" si="12"/>
      </c>
      <c r="AC45" s="120">
        <f t="shared" si="13"/>
      </c>
      <c r="AD45" s="120">
        <f t="shared" si="14"/>
      </c>
      <c r="AE45" s="120">
        <f t="shared" si="15"/>
      </c>
      <c r="AF45" s="131">
        <f t="shared" si="16"/>
      </c>
      <c r="AG45" s="115">
        <f t="shared" si="17"/>
      </c>
    </row>
    <row r="46" spans="1:33" ht="18" customHeight="1">
      <c r="A46" s="156" t="s">
        <v>14</v>
      </c>
      <c r="B46" s="88" t="s">
        <v>15</v>
      </c>
      <c r="C46" s="42" t="s">
        <v>145</v>
      </c>
      <c r="D46" s="90">
        <v>40</v>
      </c>
      <c r="E46" s="112"/>
      <c r="F46" s="112"/>
      <c r="G46" s="192"/>
      <c r="H46" s="192"/>
      <c r="I46" s="192"/>
      <c r="J46" s="192"/>
      <c r="K46" s="192"/>
      <c r="L46" s="112"/>
      <c r="M46" s="112"/>
      <c r="N46" s="112"/>
      <c r="O46" s="90">
        <v>40</v>
      </c>
      <c r="P46" s="192"/>
      <c r="Q46" s="192"/>
      <c r="R46" s="192"/>
      <c r="S46" s="90">
        <v>40</v>
      </c>
      <c r="X46" s="5"/>
      <c r="Y46" s="132">
        <f t="shared" si="9"/>
      </c>
      <c r="Z46" s="120">
        <f t="shared" si="10"/>
      </c>
      <c r="AA46" s="120">
        <f t="shared" si="11"/>
      </c>
      <c r="AB46" s="120">
        <f t="shared" si="12"/>
      </c>
      <c r="AC46" s="120">
        <f t="shared" si="13"/>
      </c>
      <c r="AD46" s="120">
        <f t="shared" si="14"/>
      </c>
      <c r="AE46" s="120">
        <f t="shared" si="15"/>
      </c>
      <c r="AF46" s="131">
        <f t="shared" si="16"/>
      </c>
      <c r="AG46" s="115">
        <f t="shared" si="17"/>
      </c>
    </row>
    <row r="47" spans="1:33" ht="18" customHeight="1">
      <c r="A47" s="156" t="s">
        <v>16</v>
      </c>
      <c r="B47" s="88" t="s">
        <v>17</v>
      </c>
      <c r="C47" s="42" t="s">
        <v>146</v>
      </c>
      <c r="D47" s="90">
        <v>41</v>
      </c>
      <c r="E47" s="112"/>
      <c r="F47" s="112"/>
      <c r="G47" s="192"/>
      <c r="H47" s="192"/>
      <c r="I47" s="192"/>
      <c r="J47" s="192"/>
      <c r="K47" s="192"/>
      <c r="L47" s="112"/>
      <c r="M47" s="112"/>
      <c r="N47" s="112"/>
      <c r="O47" s="90">
        <v>41</v>
      </c>
      <c r="P47" s="192"/>
      <c r="Q47" s="192"/>
      <c r="R47" s="192"/>
      <c r="S47" s="90">
        <v>41</v>
      </c>
      <c r="X47" s="5"/>
      <c r="Y47" s="132">
        <f t="shared" si="9"/>
      </c>
      <c r="Z47" s="120">
        <f t="shared" si="10"/>
      </c>
      <c r="AA47" s="120">
        <f t="shared" si="11"/>
      </c>
      <c r="AB47" s="120">
        <f t="shared" si="12"/>
      </c>
      <c r="AC47" s="120">
        <f t="shared" si="13"/>
      </c>
      <c r="AD47" s="120">
        <f t="shared" si="14"/>
      </c>
      <c r="AE47" s="120">
        <f t="shared" si="15"/>
      </c>
      <c r="AF47" s="131">
        <f t="shared" si="16"/>
      </c>
      <c r="AG47" s="115">
        <f t="shared" si="17"/>
      </c>
    </row>
    <row r="48" spans="1:33" ht="18" customHeight="1">
      <c r="A48" s="156" t="s">
        <v>18</v>
      </c>
      <c r="B48" s="88" t="s">
        <v>35</v>
      </c>
      <c r="C48" s="42" t="s">
        <v>147</v>
      </c>
      <c r="D48" s="90">
        <v>42</v>
      </c>
      <c r="E48" s="112"/>
      <c r="F48" s="112"/>
      <c r="G48" s="192"/>
      <c r="H48" s="192"/>
      <c r="I48" s="192"/>
      <c r="J48" s="192"/>
      <c r="K48" s="192"/>
      <c r="L48" s="112"/>
      <c r="M48" s="112"/>
      <c r="N48" s="112"/>
      <c r="O48" s="90">
        <v>42</v>
      </c>
      <c r="P48" s="192"/>
      <c r="Q48" s="192"/>
      <c r="R48" s="192"/>
      <c r="S48" s="90">
        <v>42</v>
      </c>
      <c r="X48" s="5"/>
      <c r="Y48" s="132">
        <f t="shared" si="9"/>
      </c>
      <c r="Z48" s="120">
        <f t="shared" si="10"/>
      </c>
      <c r="AA48" s="120">
        <f t="shared" si="11"/>
      </c>
      <c r="AB48" s="120">
        <f t="shared" si="12"/>
      </c>
      <c r="AC48" s="120">
        <f t="shared" si="13"/>
      </c>
      <c r="AD48" s="120">
        <f t="shared" si="14"/>
      </c>
      <c r="AE48" s="120">
        <f t="shared" si="15"/>
      </c>
      <c r="AF48" s="131">
        <f t="shared" si="16"/>
      </c>
      <c r="AG48" s="115">
        <f t="shared" si="17"/>
      </c>
    </row>
    <row r="49" spans="1:33" ht="18" customHeight="1">
      <c r="A49" s="156" t="s">
        <v>19</v>
      </c>
      <c r="B49" s="88" t="s">
        <v>20</v>
      </c>
      <c r="C49" s="91" t="s">
        <v>148</v>
      </c>
      <c r="D49" s="90">
        <v>43</v>
      </c>
      <c r="E49" s="112"/>
      <c r="F49" s="112"/>
      <c r="G49" s="192"/>
      <c r="H49" s="192"/>
      <c r="I49" s="192"/>
      <c r="J49" s="192"/>
      <c r="K49" s="192"/>
      <c r="L49" s="112"/>
      <c r="M49" s="112"/>
      <c r="N49" s="112"/>
      <c r="O49" s="90">
        <v>43</v>
      </c>
      <c r="P49" s="192"/>
      <c r="Q49" s="192"/>
      <c r="R49" s="192"/>
      <c r="S49" s="90">
        <v>43</v>
      </c>
      <c r="X49" s="5"/>
      <c r="Y49" s="132">
        <f t="shared" si="9"/>
      </c>
      <c r="Z49" s="120">
        <f t="shared" si="10"/>
      </c>
      <c r="AA49" s="120">
        <f t="shared" si="11"/>
      </c>
      <c r="AB49" s="120">
        <f t="shared" si="12"/>
      </c>
      <c r="AC49" s="120">
        <f t="shared" si="13"/>
      </c>
      <c r="AD49" s="120">
        <f t="shared" si="14"/>
      </c>
      <c r="AE49" s="120">
        <f t="shared" si="15"/>
      </c>
      <c r="AF49" s="131">
        <f t="shared" si="16"/>
      </c>
      <c r="AG49" s="115">
        <f t="shared" si="17"/>
      </c>
    </row>
    <row r="50" spans="1:33" ht="18" customHeight="1">
      <c r="A50" s="156" t="s">
        <v>150</v>
      </c>
      <c r="B50" s="175" t="s">
        <v>151</v>
      </c>
      <c r="C50" s="113" t="s">
        <v>149</v>
      </c>
      <c r="D50" s="90">
        <v>44</v>
      </c>
      <c r="E50" s="112"/>
      <c r="F50" s="112"/>
      <c r="G50" s="192"/>
      <c r="H50" s="192"/>
      <c r="I50" s="192"/>
      <c r="J50" s="192"/>
      <c r="K50" s="192"/>
      <c r="L50" s="112"/>
      <c r="M50" s="112"/>
      <c r="N50" s="112"/>
      <c r="O50" s="90">
        <v>44</v>
      </c>
      <c r="P50" s="192"/>
      <c r="Q50" s="192"/>
      <c r="R50" s="192"/>
      <c r="S50" s="90">
        <v>44</v>
      </c>
      <c r="X50" s="5"/>
      <c r="Y50" s="132">
        <f t="shared" si="9"/>
      </c>
      <c r="Z50" s="120">
        <f t="shared" si="10"/>
      </c>
      <c r="AA50" s="120">
        <f t="shared" si="11"/>
      </c>
      <c r="AB50" s="120">
        <f t="shared" si="12"/>
      </c>
      <c r="AC50" s="120">
        <f t="shared" si="13"/>
      </c>
      <c r="AD50" s="120">
        <f t="shared" si="14"/>
      </c>
      <c r="AE50" s="120">
        <f t="shared" si="15"/>
      </c>
      <c r="AF50" s="131">
        <f t="shared" si="16"/>
      </c>
      <c r="AG50" s="115">
        <f t="shared" si="17"/>
      </c>
    </row>
    <row r="51" spans="1:33" ht="18" customHeight="1">
      <c r="A51" s="156" t="s">
        <v>153</v>
      </c>
      <c r="B51" s="175" t="s">
        <v>154</v>
      </c>
      <c r="C51" s="143" t="s">
        <v>152</v>
      </c>
      <c r="D51" s="90">
        <v>45</v>
      </c>
      <c r="E51" s="112"/>
      <c r="F51" s="112"/>
      <c r="G51" s="192"/>
      <c r="H51" s="192"/>
      <c r="I51" s="192"/>
      <c r="J51" s="192"/>
      <c r="K51" s="192"/>
      <c r="L51" s="112"/>
      <c r="M51" s="112"/>
      <c r="N51" s="112"/>
      <c r="O51" s="90">
        <v>45</v>
      </c>
      <c r="P51" s="192"/>
      <c r="Q51" s="192"/>
      <c r="R51" s="192"/>
      <c r="S51" s="90">
        <v>45</v>
      </c>
      <c r="X51" s="5"/>
      <c r="Y51" s="132">
        <f t="shared" si="9"/>
      </c>
      <c r="Z51" s="120">
        <f t="shared" si="10"/>
      </c>
      <c r="AA51" s="120">
        <f t="shared" si="11"/>
      </c>
      <c r="AB51" s="120">
        <f t="shared" si="12"/>
      </c>
      <c r="AC51" s="120">
        <f t="shared" si="13"/>
      </c>
      <c r="AD51" s="120">
        <f t="shared" si="14"/>
      </c>
      <c r="AE51" s="120">
        <f t="shared" si="15"/>
      </c>
      <c r="AF51" s="131">
        <f t="shared" si="16"/>
      </c>
      <c r="AG51" s="115">
        <f t="shared" si="17"/>
      </c>
    </row>
    <row r="52" spans="1:33" ht="18" customHeight="1">
      <c r="A52" s="156" t="s">
        <v>21</v>
      </c>
      <c r="B52" s="88" t="s">
        <v>22</v>
      </c>
      <c r="C52" s="42" t="s">
        <v>155</v>
      </c>
      <c r="D52" s="90">
        <v>46</v>
      </c>
      <c r="E52" s="112"/>
      <c r="F52" s="112"/>
      <c r="G52" s="192"/>
      <c r="H52" s="192"/>
      <c r="I52" s="192"/>
      <c r="J52" s="192"/>
      <c r="K52" s="192"/>
      <c r="L52" s="112"/>
      <c r="M52" s="112"/>
      <c r="N52" s="112"/>
      <c r="O52" s="90">
        <v>46</v>
      </c>
      <c r="P52" s="192"/>
      <c r="Q52" s="192"/>
      <c r="R52" s="192"/>
      <c r="S52" s="90">
        <v>46</v>
      </c>
      <c r="X52" s="5"/>
      <c r="Y52" s="132">
        <f t="shared" si="9"/>
      </c>
      <c r="Z52" s="120">
        <f t="shared" si="10"/>
      </c>
      <c r="AA52" s="120">
        <f t="shared" si="11"/>
      </c>
      <c r="AB52" s="120">
        <f t="shared" si="12"/>
      </c>
      <c r="AC52" s="120">
        <f t="shared" si="13"/>
      </c>
      <c r="AD52" s="120">
        <f t="shared" si="14"/>
      </c>
      <c r="AE52" s="120">
        <f t="shared" si="15"/>
      </c>
      <c r="AF52" s="131">
        <f t="shared" si="16"/>
      </c>
      <c r="AG52" s="115">
        <f t="shared" si="17"/>
      </c>
    </row>
    <row r="53" spans="1:33" ht="18" customHeight="1">
      <c r="A53" s="156" t="s">
        <v>23</v>
      </c>
      <c r="B53" s="88" t="s">
        <v>24</v>
      </c>
      <c r="C53" s="42" t="s">
        <v>156</v>
      </c>
      <c r="D53" s="90">
        <v>47</v>
      </c>
      <c r="E53" s="112"/>
      <c r="F53" s="112"/>
      <c r="G53" s="192"/>
      <c r="H53" s="192"/>
      <c r="I53" s="192"/>
      <c r="J53" s="192"/>
      <c r="K53" s="192"/>
      <c r="L53" s="112"/>
      <c r="M53" s="112"/>
      <c r="N53" s="112"/>
      <c r="O53" s="90">
        <v>47</v>
      </c>
      <c r="P53" s="192"/>
      <c r="Q53" s="192"/>
      <c r="R53" s="192"/>
      <c r="S53" s="90">
        <v>47</v>
      </c>
      <c r="X53" s="5"/>
      <c r="Y53" s="132">
        <f t="shared" si="9"/>
      </c>
      <c r="Z53" s="120">
        <f t="shared" si="10"/>
      </c>
      <c r="AA53" s="120">
        <f t="shared" si="11"/>
      </c>
      <c r="AB53" s="120">
        <f t="shared" si="12"/>
      </c>
      <c r="AC53" s="120">
        <f t="shared" si="13"/>
      </c>
      <c r="AD53" s="120">
        <f t="shared" si="14"/>
      </c>
      <c r="AE53" s="120">
        <f t="shared" si="15"/>
      </c>
      <c r="AF53" s="131">
        <f t="shared" si="16"/>
      </c>
      <c r="AG53" s="115">
        <f t="shared" si="17"/>
      </c>
    </row>
    <row r="54" spans="1:33" ht="18" customHeight="1">
      <c r="A54" s="156" t="s">
        <v>25</v>
      </c>
      <c r="B54" s="88" t="s">
        <v>26</v>
      </c>
      <c r="C54" s="42" t="s">
        <v>157</v>
      </c>
      <c r="D54" s="90">
        <v>48</v>
      </c>
      <c r="E54" s="112"/>
      <c r="F54" s="112"/>
      <c r="G54" s="192"/>
      <c r="H54" s="192"/>
      <c r="I54" s="192"/>
      <c r="J54" s="192"/>
      <c r="K54" s="192"/>
      <c r="L54" s="112"/>
      <c r="M54" s="112"/>
      <c r="N54" s="112"/>
      <c r="O54" s="90">
        <v>48</v>
      </c>
      <c r="P54" s="192"/>
      <c r="Q54" s="192"/>
      <c r="R54" s="192"/>
      <c r="S54" s="90">
        <v>48</v>
      </c>
      <c r="X54" s="5"/>
      <c r="Y54" s="132">
        <f t="shared" si="9"/>
      </c>
      <c r="Z54" s="120">
        <f t="shared" si="10"/>
      </c>
      <c r="AA54" s="120">
        <f t="shared" si="11"/>
      </c>
      <c r="AB54" s="120">
        <f t="shared" si="12"/>
      </c>
      <c r="AC54" s="120">
        <f t="shared" si="13"/>
      </c>
      <c r="AD54" s="120">
        <f t="shared" si="14"/>
      </c>
      <c r="AE54" s="120">
        <f t="shared" si="15"/>
      </c>
      <c r="AF54" s="131">
        <f t="shared" si="16"/>
      </c>
      <c r="AG54" s="115">
        <f t="shared" si="17"/>
      </c>
    </row>
    <row r="55" spans="1:33" ht="18" customHeight="1">
      <c r="A55" s="156" t="s">
        <v>27</v>
      </c>
      <c r="B55" s="88" t="s">
        <v>28</v>
      </c>
      <c r="C55" s="42" t="s">
        <v>158</v>
      </c>
      <c r="D55" s="90">
        <v>49</v>
      </c>
      <c r="E55" s="112"/>
      <c r="F55" s="112"/>
      <c r="G55" s="192"/>
      <c r="H55" s="192"/>
      <c r="I55" s="192"/>
      <c r="J55" s="192"/>
      <c r="K55" s="192"/>
      <c r="L55" s="112"/>
      <c r="M55" s="112"/>
      <c r="N55" s="112"/>
      <c r="O55" s="90">
        <v>49</v>
      </c>
      <c r="P55" s="192"/>
      <c r="Q55" s="192"/>
      <c r="R55" s="192"/>
      <c r="S55" s="90">
        <v>49</v>
      </c>
      <c r="X55" s="5"/>
      <c r="Y55" s="132">
        <f t="shared" si="9"/>
      </c>
      <c r="Z55" s="120">
        <f t="shared" si="10"/>
      </c>
      <c r="AA55" s="120">
        <f t="shared" si="11"/>
      </c>
      <c r="AB55" s="120">
        <f t="shared" si="12"/>
      </c>
      <c r="AC55" s="120">
        <f t="shared" si="13"/>
      </c>
      <c r="AD55" s="120">
        <f t="shared" si="14"/>
      </c>
      <c r="AE55" s="120">
        <f t="shared" si="15"/>
      </c>
      <c r="AF55" s="131">
        <f t="shared" si="16"/>
      </c>
      <c r="AG55" s="115">
        <f t="shared" si="17"/>
      </c>
    </row>
    <row r="56" spans="1:33" ht="18" customHeight="1">
      <c r="A56" s="156" t="s">
        <v>29</v>
      </c>
      <c r="B56" s="88" t="s">
        <v>30</v>
      </c>
      <c r="C56" s="42" t="s">
        <v>159</v>
      </c>
      <c r="D56" s="90">
        <v>50</v>
      </c>
      <c r="E56" s="112"/>
      <c r="F56" s="112"/>
      <c r="G56" s="192"/>
      <c r="H56" s="192"/>
      <c r="I56" s="192"/>
      <c r="J56" s="192"/>
      <c r="K56" s="192"/>
      <c r="L56" s="112"/>
      <c r="M56" s="112"/>
      <c r="N56" s="112"/>
      <c r="O56" s="90">
        <v>50</v>
      </c>
      <c r="P56" s="192"/>
      <c r="Q56" s="192"/>
      <c r="R56" s="192"/>
      <c r="S56" s="90">
        <v>50</v>
      </c>
      <c r="X56" s="5"/>
      <c r="Y56" s="132">
        <f t="shared" si="9"/>
      </c>
      <c r="Z56" s="120">
        <f t="shared" si="10"/>
      </c>
      <c r="AA56" s="120">
        <f t="shared" si="11"/>
      </c>
      <c r="AB56" s="120">
        <f t="shared" si="12"/>
      </c>
      <c r="AC56" s="120">
        <f t="shared" si="13"/>
      </c>
      <c r="AD56" s="120">
        <f t="shared" si="14"/>
      </c>
      <c r="AE56" s="120">
        <f t="shared" si="15"/>
      </c>
      <c r="AF56" s="131">
        <f t="shared" si="16"/>
      </c>
      <c r="AG56" s="115">
        <f t="shared" si="17"/>
      </c>
    </row>
    <row r="57" spans="1:33" ht="18" customHeight="1">
      <c r="A57" s="156" t="s">
        <v>31</v>
      </c>
      <c r="B57" s="88" t="s">
        <v>32</v>
      </c>
      <c r="C57" s="42" t="s">
        <v>160</v>
      </c>
      <c r="D57" s="90">
        <v>51</v>
      </c>
      <c r="E57" s="112"/>
      <c r="F57" s="112"/>
      <c r="G57" s="192"/>
      <c r="H57" s="192"/>
      <c r="I57" s="192"/>
      <c r="J57" s="192"/>
      <c r="K57" s="192"/>
      <c r="L57" s="112"/>
      <c r="M57" s="112"/>
      <c r="N57" s="112"/>
      <c r="O57" s="90">
        <v>51</v>
      </c>
      <c r="P57" s="192"/>
      <c r="Q57" s="192"/>
      <c r="R57" s="192"/>
      <c r="S57" s="90">
        <v>51</v>
      </c>
      <c r="X57" s="5"/>
      <c r="Y57" s="132">
        <f t="shared" si="9"/>
      </c>
      <c r="Z57" s="120">
        <f t="shared" si="10"/>
      </c>
      <c r="AA57" s="120">
        <f t="shared" si="11"/>
      </c>
      <c r="AB57" s="120">
        <f t="shared" si="12"/>
      </c>
      <c r="AC57" s="120">
        <f t="shared" si="13"/>
      </c>
      <c r="AD57" s="120">
        <f t="shared" si="14"/>
      </c>
      <c r="AE57" s="120">
        <f t="shared" si="15"/>
      </c>
      <c r="AF57" s="131">
        <f t="shared" si="16"/>
      </c>
      <c r="AG57" s="115">
        <f t="shared" si="17"/>
      </c>
    </row>
    <row r="58" spans="1:33" ht="18" customHeight="1">
      <c r="A58" s="159"/>
      <c r="B58" s="41"/>
      <c r="C58" s="97" t="s">
        <v>161</v>
      </c>
      <c r="D58" s="90">
        <v>52</v>
      </c>
      <c r="E58" s="112"/>
      <c r="F58" s="112"/>
      <c r="G58" s="192"/>
      <c r="H58" s="192"/>
      <c r="I58" s="192"/>
      <c r="J58" s="192"/>
      <c r="K58" s="192"/>
      <c r="L58" s="112"/>
      <c r="M58" s="112"/>
      <c r="N58" s="112"/>
      <c r="O58" s="90">
        <v>52</v>
      </c>
      <c r="P58" s="192"/>
      <c r="Q58" s="192"/>
      <c r="R58" s="192"/>
      <c r="S58" s="90">
        <v>52</v>
      </c>
      <c r="X58" s="5"/>
      <c r="Y58" s="132">
        <f t="shared" si="9"/>
      </c>
      <c r="Z58" s="120">
        <f t="shared" si="10"/>
      </c>
      <c r="AA58" s="120">
        <f t="shared" si="11"/>
      </c>
      <c r="AB58" s="120">
        <f t="shared" si="12"/>
      </c>
      <c r="AC58" s="120">
        <f t="shared" si="13"/>
      </c>
      <c r="AD58" s="120">
        <f t="shared" si="14"/>
      </c>
      <c r="AE58" s="120">
        <f t="shared" si="15"/>
      </c>
      <c r="AF58" s="131">
        <f t="shared" si="16"/>
      </c>
      <c r="AG58" s="115">
        <f t="shared" si="17"/>
      </c>
    </row>
    <row r="59" spans="1:33" ht="21.75" customHeight="1">
      <c r="A59" s="159"/>
      <c r="B59" s="41"/>
      <c r="C59" s="33" t="s">
        <v>164</v>
      </c>
      <c r="D59" s="90">
        <v>60</v>
      </c>
      <c r="E59" s="177"/>
      <c r="F59" s="177"/>
      <c r="G59" s="192"/>
      <c r="H59" s="192"/>
      <c r="I59" s="192"/>
      <c r="J59" s="192"/>
      <c r="K59" s="192"/>
      <c r="L59" s="177"/>
      <c r="M59" s="177"/>
      <c r="N59" s="177"/>
      <c r="O59" s="90">
        <v>60</v>
      </c>
      <c r="P59" s="192"/>
      <c r="Q59" s="192"/>
      <c r="R59" s="192"/>
      <c r="S59" s="90">
        <v>60</v>
      </c>
      <c r="X59" s="5"/>
      <c r="Y59" s="132">
        <f t="shared" si="9"/>
      </c>
      <c r="Z59" s="120">
        <f t="shared" si="10"/>
      </c>
      <c r="AA59" s="120">
        <f t="shared" si="11"/>
      </c>
      <c r="AB59" s="120">
        <f t="shared" si="12"/>
      </c>
      <c r="AC59" s="120">
        <f t="shared" si="13"/>
      </c>
      <c r="AD59" s="120">
        <f t="shared" si="14"/>
      </c>
      <c r="AE59" s="120">
        <f t="shared" si="15"/>
      </c>
      <c r="AF59" s="131">
        <f t="shared" si="16"/>
      </c>
      <c r="AG59" s="115">
        <f t="shared" si="17"/>
      </c>
    </row>
    <row r="60" spans="1:33" ht="29.25" customHeight="1" thickBot="1">
      <c r="A60" s="162"/>
      <c r="B60" s="149"/>
      <c r="C60" s="150" t="s">
        <v>165</v>
      </c>
      <c r="D60" s="94">
        <v>70</v>
      </c>
      <c r="E60" s="76">
        <f>E35+E59</f>
        <v>0</v>
      </c>
      <c r="F60" s="76">
        <f>F35+F59</f>
        <v>0</v>
      </c>
      <c r="G60" s="192"/>
      <c r="H60" s="192"/>
      <c r="I60" s="192"/>
      <c r="J60" s="192"/>
      <c r="K60" s="192"/>
      <c r="L60" s="177"/>
      <c r="M60" s="177"/>
      <c r="N60" s="177"/>
      <c r="O60" s="94">
        <v>70</v>
      </c>
      <c r="P60" s="192"/>
      <c r="Q60" s="192"/>
      <c r="R60" s="192"/>
      <c r="S60" s="94">
        <v>70</v>
      </c>
      <c r="X60" s="5"/>
      <c r="Y60" s="133">
        <f t="shared" si="9"/>
      </c>
      <c r="Z60" s="118">
        <f t="shared" si="10"/>
      </c>
      <c r="AA60" s="118">
        <f t="shared" si="11"/>
      </c>
      <c r="AB60" s="118">
        <f t="shared" si="12"/>
      </c>
      <c r="AC60" s="118">
        <f t="shared" si="13"/>
      </c>
      <c r="AD60" s="118">
        <f t="shared" si="14"/>
      </c>
      <c r="AE60" s="118">
        <f t="shared" si="15"/>
      </c>
      <c r="AF60" s="118">
        <f t="shared" si="16"/>
      </c>
      <c r="AG60" s="123">
        <f t="shared" si="17"/>
      </c>
    </row>
    <row r="61" spans="1:19" ht="6" customHeight="1" thickTop="1">
      <c r="A61" s="7"/>
      <c r="B61" s="7"/>
      <c r="C61" s="154"/>
      <c r="D61" s="7"/>
      <c r="E61" s="151"/>
      <c r="F61" s="151"/>
      <c r="G61" s="151"/>
      <c r="H61" s="151"/>
      <c r="I61" s="151"/>
      <c r="J61" s="151"/>
      <c r="K61" s="151"/>
      <c r="L61" s="151"/>
      <c r="M61" s="151"/>
      <c r="N61" s="7"/>
      <c r="O61" s="7"/>
      <c r="P61" s="7"/>
      <c r="Q61" s="7"/>
      <c r="R61" s="7"/>
      <c r="S61" s="7"/>
    </row>
    <row r="62" spans="1:19" ht="18.75" customHeight="1">
      <c r="A62" s="18" t="str">
        <f>"Version: "&amp;C93</f>
        <v>Version: 1.00.F2</v>
      </c>
      <c r="B62" s="40"/>
      <c r="D62" s="19"/>
      <c r="F62"/>
      <c r="G62"/>
      <c r="S62" s="153" t="s">
        <v>34</v>
      </c>
    </row>
    <row r="63" spans="4:14" ht="18.75" customHeight="1">
      <c r="D63" s="19"/>
      <c r="F63" s="36"/>
      <c r="G63" s="36"/>
      <c r="N63" s="19"/>
    </row>
    <row r="64" spans="4:14" ht="12" customHeight="1">
      <c r="D64" s="19"/>
      <c r="E64" s="15"/>
      <c r="F64" s="17"/>
      <c r="N64" s="19"/>
    </row>
    <row r="65" spans="3:6" ht="12.75">
      <c r="C65" s="3" t="s">
        <v>214</v>
      </c>
      <c r="E65" s="30"/>
      <c r="F65" s="30"/>
    </row>
    <row r="66" spans="3:14" ht="12.75">
      <c r="C66" s="179" t="s">
        <v>213</v>
      </c>
      <c r="D66" s="180">
        <v>30</v>
      </c>
      <c r="E66" s="185">
        <f>IF(SUM(E13:E34)=E35,"","WARNING")</f>
      </c>
      <c r="F66" s="185">
        <f>IF(SUM(F13:F34)=F35,"","WARNING")</f>
      </c>
      <c r="M66" s="5"/>
      <c r="N66" s="25"/>
    </row>
    <row r="67" spans="3:14" ht="12.75">
      <c r="C67" s="181" t="s">
        <v>164</v>
      </c>
      <c r="D67" s="180">
        <v>60</v>
      </c>
      <c r="E67" s="185">
        <f>IF(AND(SUM(E37:E58)=0,E59&gt;=0),"",IF(SUM(E37:E58)=E59,"","WARNING"))</f>
      </c>
      <c r="F67" s="185">
        <f>IF(AND(SUM(F37:F58)=0,F59&gt;=0),"",IF(SUM(F37:F58)=F59,"","WARNING"))</f>
      </c>
      <c r="M67" s="5"/>
      <c r="N67" s="5"/>
    </row>
    <row r="68" spans="5:6" ht="12.75">
      <c r="E68" s="30"/>
      <c r="F68" s="30"/>
    </row>
    <row r="69" ht="12.75">
      <c r="F69" s="30"/>
    </row>
    <row r="70" ht="12.75">
      <c r="F70" s="30"/>
    </row>
    <row r="71" ht="12.75">
      <c r="F71" s="30"/>
    </row>
    <row r="72" ht="12.75">
      <c r="F72" s="30"/>
    </row>
    <row r="73" ht="12.75">
      <c r="F73" s="30"/>
    </row>
    <row r="74" ht="12.75">
      <c r="F74" s="30"/>
    </row>
    <row r="75" ht="12.75">
      <c r="F75" s="30"/>
    </row>
    <row r="76" spans="3:6" ht="12.75">
      <c r="C76" s="124"/>
      <c r="F76" s="30"/>
    </row>
    <row r="77" ht="12.75">
      <c r="F77" s="30"/>
    </row>
    <row r="78" spans="5:6" ht="12.75">
      <c r="E78" s="30"/>
      <c r="F78" s="30"/>
    </row>
    <row r="79" spans="5:6" ht="12.75">
      <c r="E79" s="30"/>
      <c r="F79" s="30"/>
    </row>
    <row r="80" spans="5:6" ht="12.75">
      <c r="E80" s="30"/>
      <c r="F80" s="30"/>
    </row>
    <row r="81" spans="5:6" ht="12.75">
      <c r="E81" s="30"/>
      <c r="F81" s="30"/>
    </row>
    <row r="82" spans="5:6" ht="12.75">
      <c r="E82" s="30"/>
      <c r="F82" s="30"/>
    </row>
    <row r="83" spans="5:6" ht="12.75">
      <c r="E83" s="30"/>
      <c r="F83" s="30"/>
    </row>
    <row r="84" spans="5:6" ht="12.75">
      <c r="E84" s="30"/>
      <c r="F84" s="30"/>
    </row>
    <row r="85" spans="5:6" ht="12.75">
      <c r="E85" s="30"/>
      <c r="F85" s="30"/>
    </row>
    <row r="86" spans="5:6" ht="12.75">
      <c r="E86" s="30"/>
      <c r="F86" s="30"/>
    </row>
    <row r="87" spans="5:6" ht="12.75">
      <c r="E87" s="30"/>
      <c r="F87" s="30"/>
    </row>
    <row r="88" spans="5:6" ht="12.75">
      <c r="E88" s="30"/>
      <c r="F88" s="30"/>
    </row>
    <row r="89" spans="5:6" ht="12.75">
      <c r="E89" s="30"/>
      <c r="F89" s="30"/>
    </row>
    <row r="90" spans="1:6" ht="12.75">
      <c r="A90" s="23"/>
      <c r="B90" s="2" t="s">
        <v>2</v>
      </c>
      <c r="C90" s="163" t="str">
        <f>N2</f>
        <v>XXXXXX</v>
      </c>
      <c r="E90" s="30"/>
      <c r="F90" s="30"/>
    </row>
    <row r="91" spans="1:6" ht="12.75">
      <c r="A91" s="24"/>
      <c r="B91" s="5"/>
      <c r="C91" s="21" t="str">
        <f>N1</f>
        <v>KR03</v>
      </c>
      <c r="E91" s="30"/>
      <c r="F91" s="30"/>
    </row>
    <row r="92" spans="1:6" ht="12.75">
      <c r="A92" s="24"/>
      <c r="B92" s="5"/>
      <c r="C92" s="21">
        <f>N3</f>
        <v>40724</v>
      </c>
      <c r="E92" s="30"/>
      <c r="F92" s="30"/>
    </row>
    <row r="93" spans="1:6" ht="12.75">
      <c r="A93" s="24"/>
      <c r="B93" s="5"/>
      <c r="C93" s="22" t="s">
        <v>220</v>
      </c>
      <c r="E93" s="30"/>
      <c r="F93" s="30"/>
    </row>
    <row r="94" spans="1:6" ht="12.75">
      <c r="A94" s="24"/>
      <c r="B94" s="5"/>
      <c r="C94" s="6" t="str">
        <f>E11</f>
        <v>col. 01</v>
      </c>
      <c r="E94" s="30"/>
      <c r="F94" s="30"/>
    </row>
    <row r="95" spans="1:22" ht="12.75">
      <c r="A95" s="24"/>
      <c r="B95" s="5"/>
      <c r="C95" s="182">
        <f>COUNTIF(Y13:AK60,"ERROR")</f>
        <v>0</v>
      </c>
      <c r="E95" s="30"/>
      <c r="F95" s="30"/>
      <c r="N95" s="30"/>
      <c r="O95" s="30"/>
      <c r="V95" s="30"/>
    </row>
    <row r="96" spans="1:22" ht="12.75">
      <c r="A96" s="4"/>
      <c r="B96" s="5"/>
      <c r="C96" s="6"/>
      <c r="E96" s="30"/>
      <c r="F96" s="30"/>
      <c r="N96" s="30"/>
      <c r="O96" s="30"/>
      <c r="V96" s="30"/>
    </row>
    <row r="97" spans="1:22" ht="12.75">
      <c r="A97" s="183"/>
      <c r="B97" s="7"/>
      <c r="C97" s="186">
        <f>COUNTIF(E66:F67,"WARNING")+COUNTIF(Y13:AC60,"WARNING")</f>
        <v>0</v>
      </c>
      <c r="E97" s="30"/>
      <c r="F97" s="30"/>
      <c r="N97" s="30"/>
      <c r="O97" s="30"/>
      <c r="V97" s="30"/>
    </row>
    <row r="98" spans="5:6" ht="12.75">
      <c r="E98" s="30"/>
      <c r="F98" s="30"/>
    </row>
    <row r="99" spans="5:6" ht="12.75">
      <c r="E99" s="30"/>
      <c r="F99" s="30"/>
    </row>
    <row r="100" spans="5:6" ht="12.75">
      <c r="E100" s="30"/>
      <c r="F100" s="30"/>
    </row>
    <row r="101" spans="5:6" ht="12.75">
      <c r="E101" s="30"/>
      <c r="F101" s="30"/>
    </row>
    <row r="102" spans="5:6" ht="12.75">
      <c r="E102" s="30"/>
      <c r="F102" s="30"/>
    </row>
    <row r="103" spans="5:6" ht="12.75">
      <c r="E103" s="30"/>
      <c r="F103" s="30"/>
    </row>
    <row r="104" spans="5:6" ht="12.75">
      <c r="E104" s="30"/>
      <c r="F104" s="30"/>
    </row>
    <row r="105" spans="5:6" ht="12.75">
      <c r="E105" s="30"/>
      <c r="F105" s="30"/>
    </row>
    <row r="106" spans="5:6" ht="12.75">
      <c r="E106" s="30"/>
      <c r="F106" s="30"/>
    </row>
    <row r="107" spans="5:6" ht="12.75">
      <c r="E107" s="30"/>
      <c r="F107" s="30"/>
    </row>
    <row r="108" spans="5:6" ht="12.75">
      <c r="E108" s="30"/>
      <c r="F108" s="30"/>
    </row>
    <row r="109" spans="5:6" ht="12.75">
      <c r="E109" s="30"/>
      <c r="F109" s="30"/>
    </row>
    <row r="110" spans="5:6" ht="12.75">
      <c r="E110" s="30"/>
      <c r="F110" s="30"/>
    </row>
    <row r="111" spans="5:6" ht="12.75">
      <c r="E111" s="30"/>
      <c r="F111" s="30"/>
    </row>
    <row r="112" spans="5:6" ht="12.75">
      <c r="E112" s="30"/>
      <c r="F112" s="30"/>
    </row>
    <row r="113" spans="5:6" ht="12.75">
      <c r="E113" s="30"/>
      <c r="F113" s="30"/>
    </row>
    <row r="114" spans="5:6" ht="12.75">
      <c r="E114" s="30"/>
      <c r="F114" s="30"/>
    </row>
    <row r="115" spans="5:6" ht="12.75">
      <c r="E115" s="30"/>
      <c r="F115" s="30"/>
    </row>
    <row r="116" spans="5:6" ht="12.75">
      <c r="E116" s="30"/>
      <c r="F116" s="30"/>
    </row>
    <row r="117" spans="5:6" ht="12.75">
      <c r="E117" s="30"/>
      <c r="F117" s="30"/>
    </row>
    <row r="118" spans="5:6" ht="12.75">
      <c r="E118" s="30"/>
      <c r="F118" s="30"/>
    </row>
    <row r="119" spans="5:6" ht="12.75">
      <c r="E119" s="30"/>
      <c r="F119" s="30"/>
    </row>
    <row r="120" spans="5:6" ht="12.75">
      <c r="E120" s="30"/>
      <c r="F120" s="30"/>
    </row>
    <row r="121" spans="5:6" ht="12.75">
      <c r="E121" s="30"/>
      <c r="F121" s="30"/>
    </row>
    <row r="122" spans="5:6" ht="12.75">
      <c r="E122" s="30"/>
      <c r="F122" s="30"/>
    </row>
    <row r="123" spans="5:6" ht="12.75">
      <c r="E123" s="30"/>
      <c r="F123" s="30"/>
    </row>
    <row r="124" spans="5:6" ht="12.75">
      <c r="E124" s="30"/>
      <c r="F124" s="30"/>
    </row>
    <row r="125" spans="5:6" ht="12.75">
      <c r="E125" s="30"/>
      <c r="F125" s="30"/>
    </row>
    <row r="126" spans="5:6" ht="12.75">
      <c r="E126" s="30"/>
      <c r="F126" s="30"/>
    </row>
    <row r="127" spans="5:6" ht="12.75">
      <c r="E127" s="30"/>
      <c r="F127" s="30"/>
    </row>
    <row r="128" spans="5:6" ht="12.75">
      <c r="E128" s="30"/>
      <c r="F128" s="30"/>
    </row>
    <row r="129" spans="5:6" ht="12.75">
      <c r="E129" s="30"/>
      <c r="F129" s="30"/>
    </row>
    <row r="130" spans="5:6" ht="12.75">
      <c r="E130" s="30"/>
      <c r="F130" s="30"/>
    </row>
  </sheetData>
  <sheetProtection sheet="1" objects="1"/>
  <conditionalFormatting sqref="Y13:AG60">
    <cfRule type="cellIs" priority="1" dxfId="1" operator="equal" stopIfTrue="1">
      <formula>"WARNING"</formula>
    </cfRule>
    <cfRule type="cellIs" priority="2" dxfId="0" operator="equal" stopIfTrue="1">
      <formula>"ERROR"</formula>
    </cfRule>
  </conditionalFormatting>
  <printOptions/>
  <pageMargins left="0.5905511811023623" right="0.3937007874015748" top="0.5905511811023623" bottom="0.5905511811023623" header="0.31496062992125984" footer="0.31496062992125984"/>
  <pageSetup fitToHeight="2" fitToWidth="2" orientation="landscape" pageOrder="overThenDown" paperSize="9" scale="49" r:id="rId2"/>
  <headerFooter alignWithMargins="0">
    <oddFooter>&amp;L&amp;BSNB Vertraulich&amp;B&amp;C&amp;D&amp;RSeite &amp;P</oddFooter>
  </headerFooter>
  <rowBreaks count="1" manualBreakCount="1">
    <brk id="35" max="23" man="1"/>
  </rowBreaks>
  <colBreaks count="1" manualBreakCount="1">
    <brk id="15" max="6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8"/>
  <sheetViews>
    <sheetView showGridLines="0" showRowColHeaders="0" showZeros="0" zoomScale="80" zoomScaleNormal="80" zoomScalePageLayoutView="0" workbookViewId="0" topLeftCell="A1">
      <pane ySplit="11" topLeftCell="A12" activePane="bottomLeft" state="frozen"/>
      <selection pane="topLeft" activeCell="C61" sqref="C61"/>
      <selection pane="bottomLeft" activeCell="E13" sqref="E13"/>
    </sheetView>
  </sheetViews>
  <sheetFormatPr defaultColWidth="11.421875" defaultRowHeight="12.75"/>
  <cols>
    <col min="1" max="1" width="6.421875" style="3" customWidth="1"/>
    <col min="2" max="2" width="8.7109375" style="3" customWidth="1"/>
    <col min="3" max="3" width="62.421875" style="3" customWidth="1"/>
    <col min="4" max="4" width="4.421875" style="3" customWidth="1"/>
    <col min="5" max="7" width="17.00390625" style="3" customWidth="1"/>
    <col min="8" max="8" width="4.421875" style="3" customWidth="1"/>
    <col min="9" max="11" width="11.421875" style="3" customWidth="1"/>
    <col min="12" max="13" width="17.00390625" style="3" customWidth="1"/>
    <col min="14" max="14" width="4.8515625" style="3" customWidth="1"/>
    <col min="15" max="16384" width="11.421875" style="3" customWidth="1"/>
  </cols>
  <sheetData>
    <row r="1" spans="1:14" ht="15.75">
      <c r="A1" s="5"/>
      <c r="B1" s="5"/>
      <c r="C1" s="5"/>
      <c r="D1" s="19"/>
      <c r="E1" s="10"/>
      <c r="F1" s="10"/>
      <c r="G1" s="10"/>
      <c r="L1" s="9" t="s">
        <v>224</v>
      </c>
      <c r="M1" s="110" t="s">
        <v>41</v>
      </c>
      <c r="N1" s="140"/>
    </row>
    <row r="2" spans="1:14" ht="18">
      <c r="A2" s="5"/>
      <c r="B2" s="5"/>
      <c r="C2" s="5"/>
      <c r="D2" s="19"/>
      <c r="E2" s="11" t="s">
        <v>52</v>
      </c>
      <c r="F2" s="5"/>
      <c r="G2" s="5"/>
      <c r="L2" s="9" t="s">
        <v>223</v>
      </c>
      <c r="M2" s="108" t="str">
        <f>'Bon de livraison'!H3</f>
        <v>XXXXXX</v>
      </c>
      <c r="N2" s="141"/>
    </row>
    <row r="3" spans="1:14" ht="18">
      <c r="A3" s="5"/>
      <c r="B3" s="5"/>
      <c r="C3" s="5"/>
      <c r="D3" s="19"/>
      <c r="E3" s="78" t="s">
        <v>202</v>
      </c>
      <c r="F3" s="5"/>
      <c r="G3" s="5"/>
      <c r="L3" s="9" t="s">
        <v>226</v>
      </c>
      <c r="M3" s="27">
        <f>'Bon de livraison'!Date</f>
        <v>40724</v>
      </c>
      <c r="N3" s="142"/>
    </row>
    <row r="4" spans="1:7" ht="18">
      <c r="A4" s="5"/>
      <c r="B4" s="5"/>
      <c r="C4" s="5"/>
      <c r="D4" s="19"/>
      <c r="E4" s="78" t="s">
        <v>203</v>
      </c>
      <c r="F4" s="5"/>
      <c r="G4" s="5"/>
    </row>
    <row r="5" spans="1:7" ht="12.75">
      <c r="A5" s="39"/>
      <c r="B5" s="5"/>
      <c r="C5" s="5"/>
      <c r="D5" s="19"/>
      <c r="E5" s="29"/>
      <c r="F5" s="5"/>
      <c r="G5" s="5"/>
    </row>
    <row r="6" spans="1:7" ht="18.75" customHeight="1">
      <c r="A6" s="98"/>
      <c r="B6" s="7"/>
      <c r="C6" s="7"/>
      <c r="D6" s="34"/>
      <c r="E6" s="35"/>
      <c r="F6" s="14"/>
      <c r="G6" s="14"/>
    </row>
    <row r="7" spans="1:14" ht="15.75" customHeight="1">
      <c r="A7" s="2" t="s">
        <v>71</v>
      </c>
      <c r="C7" s="5"/>
      <c r="D7" s="5"/>
      <c r="E7" s="198" t="s">
        <v>204</v>
      </c>
      <c r="F7" s="199"/>
      <c r="G7" s="104" t="s">
        <v>209</v>
      </c>
      <c r="H7" s="12"/>
      <c r="M7" s="5"/>
      <c r="N7" s="5"/>
    </row>
    <row r="8" spans="1:14" ht="15.75" customHeight="1">
      <c r="A8" s="39" t="s">
        <v>72</v>
      </c>
      <c r="C8" s="5"/>
      <c r="D8" s="5"/>
      <c r="E8" s="200" t="s">
        <v>205</v>
      </c>
      <c r="F8" s="201"/>
      <c r="G8" s="107"/>
      <c r="H8" s="106"/>
      <c r="M8" s="5"/>
      <c r="N8" s="5"/>
    </row>
    <row r="9" spans="1:14" ht="15.75" customHeight="1">
      <c r="A9" s="5"/>
      <c r="B9" s="5"/>
      <c r="C9" s="5"/>
      <c r="D9" s="5"/>
      <c r="E9" s="202" t="s">
        <v>206</v>
      </c>
      <c r="F9" s="203"/>
      <c r="G9" s="13"/>
      <c r="H9" s="13"/>
      <c r="M9" s="5"/>
      <c r="N9" s="5"/>
    </row>
    <row r="10" spans="1:15" ht="38.25">
      <c r="A10" s="156" t="s">
        <v>73</v>
      </c>
      <c r="B10" s="5" t="s">
        <v>75</v>
      </c>
      <c r="C10" s="5"/>
      <c r="D10" s="5"/>
      <c r="E10" s="103" t="s">
        <v>207</v>
      </c>
      <c r="F10" s="105" t="s">
        <v>208</v>
      </c>
      <c r="G10" s="103" t="s">
        <v>207</v>
      </c>
      <c r="H10" s="13"/>
      <c r="M10" s="5"/>
      <c r="N10" s="5"/>
      <c r="O10" s="3" t="s">
        <v>210</v>
      </c>
    </row>
    <row r="11" spans="1:15" ht="18" customHeight="1">
      <c r="A11" s="157" t="s">
        <v>74</v>
      </c>
      <c r="B11" s="157" t="s">
        <v>76</v>
      </c>
      <c r="C11" s="157" t="s">
        <v>77</v>
      </c>
      <c r="D11" s="5"/>
      <c r="E11" s="86" t="s">
        <v>96</v>
      </c>
      <c r="F11" s="77" t="s">
        <v>97</v>
      </c>
      <c r="G11" s="77" t="s">
        <v>201</v>
      </c>
      <c r="H11" s="13"/>
      <c r="M11" s="5"/>
      <c r="N11" s="5"/>
      <c r="O11" s="12"/>
    </row>
    <row r="12" spans="1:15" ht="31.5" customHeight="1">
      <c r="A12" s="8"/>
      <c r="B12" s="8"/>
      <c r="C12" s="93" t="s">
        <v>133</v>
      </c>
      <c r="D12" s="147"/>
      <c r="E12" s="95"/>
      <c r="F12" s="95"/>
      <c r="G12" s="95"/>
      <c r="H12" s="147"/>
      <c r="M12" s="5"/>
      <c r="N12" s="5"/>
      <c r="O12" s="1"/>
    </row>
    <row r="13" spans="1:15" ht="18" customHeight="1" thickBot="1">
      <c r="A13" s="8"/>
      <c r="B13" s="39"/>
      <c r="C13" s="83" t="s">
        <v>134</v>
      </c>
      <c r="D13" s="94">
        <v>1</v>
      </c>
      <c r="E13" s="112"/>
      <c r="F13" s="112"/>
      <c r="G13" s="76">
        <f>'KR01.MELD'!E13+'KR02.MELD'!E13+'KR03.MELD'!E13+'KR04.MELD'!E13</f>
        <v>0</v>
      </c>
      <c r="H13" s="90">
        <v>1</v>
      </c>
      <c r="J13" s="5"/>
      <c r="M13" s="5"/>
      <c r="N13" s="5"/>
      <c r="O13" s="187">
        <f aca="true" t="shared" si="0" ref="O13:O35">IF(MIN(E13:F13)&gt;=0,"","WARNING")</f>
      </c>
    </row>
    <row r="14" spans="1:15" ht="18" customHeight="1" thickBot="1" thickTop="1">
      <c r="A14" s="156" t="s">
        <v>3</v>
      </c>
      <c r="B14" s="87" t="s">
        <v>6</v>
      </c>
      <c r="C14" s="42" t="s">
        <v>135</v>
      </c>
      <c r="D14" s="90">
        <v>2</v>
      </c>
      <c r="E14" s="112"/>
      <c r="F14" s="112"/>
      <c r="G14" s="76">
        <f>'KR01.MELD'!E14+'KR02.MELD'!E14+'KR03.MELD'!E14+'KR04.MELD'!E14</f>
        <v>0</v>
      </c>
      <c r="H14" s="90">
        <v>2</v>
      </c>
      <c r="J14" s="5"/>
      <c r="M14" s="5"/>
      <c r="N14" s="5"/>
      <c r="O14" s="187">
        <f t="shared" si="0"/>
      </c>
    </row>
    <row r="15" spans="1:15" ht="18" customHeight="1" thickBot="1" thickTop="1">
      <c r="A15" s="156" t="s">
        <v>4</v>
      </c>
      <c r="B15" s="88" t="s">
        <v>7</v>
      </c>
      <c r="C15" s="42" t="s">
        <v>136</v>
      </c>
      <c r="D15" s="90">
        <v>3</v>
      </c>
      <c r="E15" s="112"/>
      <c r="F15" s="112"/>
      <c r="G15" s="76">
        <f>'KR01.MELD'!E15+'KR02.MELD'!E15+'KR03.MELD'!E15+'KR04.MELD'!E15</f>
        <v>0</v>
      </c>
      <c r="H15" s="90">
        <v>3</v>
      </c>
      <c r="M15" s="5"/>
      <c r="N15" s="5"/>
      <c r="O15" s="187">
        <f t="shared" si="0"/>
      </c>
    </row>
    <row r="16" spans="1:15" ht="18" customHeight="1" thickBot="1" thickTop="1">
      <c r="A16" s="156" t="s">
        <v>5</v>
      </c>
      <c r="B16" s="88" t="s">
        <v>8</v>
      </c>
      <c r="C16" s="89" t="s">
        <v>137</v>
      </c>
      <c r="D16" s="90">
        <v>4</v>
      </c>
      <c r="E16" s="112"/>
      <c r="F16" s="112"/>
      <c r="G16" s="76">
        <f>'KR01.MELD'!E16+'KR02.MELD'!E16+'KR03.MELD'!E16+'KR04.MELD'!E16</f>
        <v>0</v>
      </c>
      <c r="H16" s="90">
        <v>4</v>
      </c>
      <c r="M16" s="5"/>
      <c r="N16" s="5"/>
      <c r="O16" s="187">
        <f t="shared" si="0"/>
      </c>
    </row>
    <row r="17" spans="1:15" ht="30" customHeight="1" thickBot="1" thickTop="1">
      <c r="A17" s="158" t="s">
        <v>140</v>
      </c>
      <c r="B17" s="144" t="s">
        <v>139</v>
      </c>
      <c r="C17" s="143" t="s">
        <v>138</v>
      </c>
      <c r="D17" s="90">
        <v>5</v>
      </c>
      <c r="E17" s="112"/>
      <c r="F17" s="112"/>
      <c r="G17" s="76">
        <f>'KR01.MELD'!E17+'KR02.MELD'!E17+'KR03.MELD'!E17+'KR04.MELD'!E17</f>
        <v>0</v>
      </c>
      <c r="H17" s="90">
        <v>5</v>
      </c>
      <c r="M17" s="5"/>
      <c r="N17" s="5"/>
      <c r="O17" s="187">
        <f t="shared" si="0"/>
      </c>
    </row>
    <row r="18" spans="1:15" ht="30" customHeight="1" thickBot="1" thickTop="1">
      <c r="A18" s="158" t="s">
        <v>48</v>
      </c>
      <c r="B18" s="144" t="s">
        <v>47</v>
      </c>
      <c r="C18" s="143" t="s">
        <v>141</v>
      </c>
      <c r="D18" s="90">
        <v>6</v>
      </c>
      <c r="E18" s="112"/>
      <c r="F18" s="112"/>
      <c r="G18" s="76">
        <f>'KR01.MELD'!E18+'KR02.MELD'!E18+'KR03.MELD'!E18+'KR04.MELD'!E18</f>
        <v>0</v>
      </c>
      <c r="H18" s="90">
        <v>6</v>
      </c>
      <c r="M18" s="5"/>
      <c r="N18" s="5"/>
      <c r="O18" s="187">
        <f t="shared" si="0"/>
      </c>
    </row>
    <row r="19" spans="1:15" ht="18" customHeight="1" thickBot="1" thickTop="1">
      <c r="A19" s="156" t="s">
        <v>9</v>
      </c>
      <c r="B19" s="88" t="s">
        <v>10</v>
      </c>
      <c r="C19" s="42" t="s">
        <v>142</v>
      </c>
      <c r="D19" s="90">
        <v>7</v>
      </c>
      <c r="E19" s="112"/>
      <c r="F19" s="112"/>
      <c r="G19" s="76">
        <f>'KR01.MELD'!E19+'KR02.MELD'!E19+'KR03.MELD'!E19+'KR04.MELD'!E19</f>
        <v>0</v>
      </c>
      <c r="H19" s="90">
        <v>7</v>
      </c>
      <c r="M19" s="5"/>
      <c r="N19" s="5"/>
      <c r="O19" s="187">
        <f t="shared" si="0"/>
      </c>
    </row>
    <row r="20" spans="1:15" ht="18" customHeight="1" thickBot="1" thickTop="1">
      <c r="A20" s="156" t="s">
        <v>11</v>
      </c>
      <c r="B20" s="88" t="s">
        <v>12</v>
      </c>
      <c r="C20" s="42" t="s">
        <v>143</v>
      </c>
      <c r="D20" s="90">
        <v>8</v>
      </c>
      <c r="E20" s="112"/>
      <c r="F20" s="112"/>
      <c r="G20" s="76">
        <f>'KR01.MELD'!E20+'KR02.MELD'!E20+'KR03.MELD'!E20+'KR04.MELD'!E20</f>
        <v>0</v>
      </c>
      <c r="H20" s="90">
        <v>8</v>
      </c>
      <c r="L20" s="99"/>
      <c r="M20" s="5"/>
      <c r="N20" s="5"/>
      <c r="O20" s="187">
        <f t="shared" si="0"/>
      </c>
    </row>
    <row r="21" spans="1:15" ht="18" customHeight="1" thickBot="1" thickTop="1">
      <c r="A21" s="156" t="s">
        <v>13</v>
      </c>
      <c r="B21" s="88" t="s">
        <v>33</v>
      </c>
      <c r="C21" s="42" t="s">
        <v>144</v>
      </c>
      <c r="D21" s="90">
        <v>9</v>
      </c>
      <c r="E21" s="112"/>
      <c r="F21" s="112"/>
      <c r="G21" s="76">
        <f>'KR01.MELD'!E21+'KR02.MELD'!E21+'KR03.MELD'!E21+'KR04.MELD'!E21</f>
        <v>0</v>
      </c>
      <c r="H21" s="90">
        <v>9</v>
      </c>
      <c r="M21" s="5"/>
      <c r="N21" s="5"/>
      <c r="O21" s="187">
        <f t="shared" si="0"/>
      </c>
    </row>
    <row r="22" spans="1:15" ht="18" customHeight="1" thickBot="1" thickTop="1">
      <c r="A22" s="156" t="s">
        <v>14</v>
      </c>
      <c r="B22" s="88" t="s">
        <v>15</v>
      </c>
      <c r="C22" s="42" t="s">
        <v>145</v>
      </c>
      <c r="D22" s="90">
        <v>10</v>
      </c>
      <c r="E22" s="112"/>
      <c r="F22" s="112"/>
      <c r="G22" s="76">
        <f>'KR01.MELD'!E22+'KR02.MELD'!E22+'KR03.MELD'!E22+'KR04.MELD'!E22</f>
        <v>0</v>
      </c>
      <c r="H22" s="90">
        <v>10</v>
      </c>
      <c r="M22" s="5"/>
      <c r="N22" s="5"/>
      <c r="O22" s="187">
        <f t="shared" si="0"/>
      </c>
    </row>
    <row r="23" spans="1:15" ht="18" customHeight="1" thickBot="1" thickTop="1">
      <c r="A23" s="156" t="s">
        <v>16</v>
      </c>
      <c r="B23" s="88" t="s">
        <v>17</v>
      </c>
      <c r="C23" s="42" t="s">
        <v>146</v>
      </c>
      <c r="D23" s="90">
        <v>11</v>
      </c>
      <c r="E23" s="112"/>
      <c r="F23" s="112"/>
      <c r="G23" s="76">
        <f>'KR01.MELD'!E23+'KR02.MELD'!E23+'KR03.MELD'!E23+'KR04.MELD'!E23</f>
        <v>0</v>
      </c>
      <c r="H23" s="90">
        <v>11</v>
      </c>
      <c r="M23" s="5"/>
      <c r="N23" s="5"/>
      <c r="O23" s="187">
        <f t="shared" si="0"/>
      </c>
    </row>
    <row r="24" spans="1:15" ht="18" customHeight="1" thickBot="1" thickTop="1">
      <c r="A24" s="156" t="s">
        <v>18</v>
      </c>
      <c r="B24" s="88" t="s">
        <v>35</v>
      </c>
      <c r="C24" s="42" t="s">
        <v>147</v>
      </c>
      <c r="D24" s="90">
        <v>12</v>
      </c>
      <c r="E24" s="112"/>
      <c r="F24" s="112"/>
      <c r="G24" s="76">
        <f>'KR01.MELD'!E24+'KR02.MELD'!E24+'KR03.MELD'!E24+'KR04.MELD'!E24</f>
        <v>0</v>
      </c>
      <c r="H24" s="90">
        <v>12</v>
      </c>
      <c r="M24" s="5"/>
      <c r="N24" s="5"/>
      <c r="O24" s="187">
        <f t="shared" si="0"/>
      </c>
    </row>
    <row r="25" spans="1:15" ht="18" customHeight="1" thickBot="1" thickTop="1">
      <c r="A25" s="156" t="s">
        <v>19</v>
      </c>
      <c r="B25" s="88" t="s">
        <v>20</v>
      </c>
      <c r="C25" s="91" t="s">
        <v>148</v>
      </c>
      <c r="D25" s="90">
        <v>13</v>
      </c>
      <c r="E25" s="112"/>
      <c r="F25" s="112"/>
      <c r="G25" s="76">
        <f>'KR01.MELD'!E25+'KR02.MELD'!E25+'KR03.MELD'!E25+'KR04.MELD'!E25</f>
        <v>0</v>
      </c>
      <c r="H25" s="90">
        <v>13</v>
      </c>
      <c r="M25" s="5"/>
      <c r="N25" s="5"/>
      <c r="O25" s="187">
        <f t="shared" si="0"/>
      </c>
    </row>
    <row r="26" spans="1:15" ht="17.25" customHeight="1" thickBot="1" thickTop="1">
      <c r="A26" s="156" t="s">
        <v>150</v>
      </c>
      <c r="B26" s="88" t="s">
        <v>151</v>
      </c>
      <c r="C26" s="113" t="s">
        <v>149</v>
      </c>
      <c r="D26" s="90">
        <v>14</v>
      </c>
      <c r="E26" s="112"/>
      <c r="F26" s="112"/>
      <c r="G26" s="76">
        <f>'KR01.MELD'!E26+'KR02.MELD'!E26+'KR03.MELD'!E26+'KR04.MELD'!E26</f>
        <v>0</v>
      </c>
      <c r="H26" s="90">
        <v>14</v>
      </c>
      <c r="M26" s="5"/>
      <c r="N26" s="5"/>
      <c r="O26" s="187">
        <f t="shared" si="0"/>
      </c>
    </row>
    <row r="27" spans="1:15" ht="18" customHeight="1" thickBot="1" thickTop="1">
      <c r="A27" s="156" t="s">
        <v>153</v>
      </c>
      <c r="B27" s="88" t="s">
        <v>154</v>
      </c>
      <c r="C27" s="143" t="s">
        <v>152</v>
      </c>
      <c r="D27" s="90">
        <v>15</v>
      </c>
      <c r="E27" s="112"/>
      <c r="F27" s="112"/>
      <c r="G27" s="76">
        <f>'KR01.MELD'!E27+'KR02.MELD'!E27+'KR03.MELD'!E27+'KR04.MELD'!E27</f>
        <v>0</v>
      </c>
      <c r="H27" s="90">
        <v>15</v>
      </c>
      <c r="M27" s="5"/>
      <c r="N27" s="5"/>
      <c r="O27" s="187">
        <f t="shared" si="0"/>
      </c>
    </row>
    <row r="28" spans="1:15" ht="18" customHeight="1" thickBot="1" thickTop="1">
      <c r="A28" s="156" t="s">
        <v>21</v>
      </c>
      <c r="B28" s="88" t="s">
        <v>22</v>
      </c>
      <c r="C28" s="42" t="s">
        <v>155</v>
      </c>
      <c r="D28" s="90">
        <v>16</v>
      </c>
      <c r="E28" s="112"/>
      <c r="F28" s="112"/>
      <c r="G28" s="76">
        <f>'KR01.MELD'!E28+'KR02.MELD'!E28+'KR03.MELD'!E28+'KR04.MELD'!E28</f>
        <v>0</v>
      </c>
      <c r="H28" s="90">
        <v>16</v>
      </c>
      <c r="M28" s="5"/>
      <c r="N28" s="5"/>
      <c r="O28" s="187">
        <f t="shared" si="0"/>
      </c>
    </row>
    <row r="29" spans="1:15" ht="18" customHeight="1" thickBot="1" thickTop="1">
      <c r="A29" s="156" t="s">
        <v>23</v>
      </c>
      <c r="B29" s="88" t="s">
        <v>24</v>
      </c>
      <c r="C29" s="42" t="s">
        <v>156</v>
      </c>
      <c r="D29" s="90">
        <v>17</v>
      </c>
      <c r="E29" s="112"/>
      <c r="F29" s="112"/>
      <c r="G29" s="76">
        <f>'KR01.MELD'!E29+'KR02.MELD'!E29+'KR03.MELD'!E29+'KR04.MELD'!E29</f>
        <v>0</v>
      </c>
      <c r="H29" s="90">
        <v>17</v>
      </c>
      <c r="M29" s="5"/>
      <c r="N29" s="5"/>
      <c r="O29" s="187">
        <f t="shared" si="0"/>
      </c>
    </row>
    <row r="30" spans="1:15" ht="18" customHeight="1" thickBot="1" thickTop="1">
      <c r="A30" s="156" t="s">
        <v>25</v>
      </c>
      <c r="B30" s="88" t="s">
        <v>26</v>
      </c>
      <c r="C30" s="42" t="s">
        <v>157</v>
      </c>
      <c r="D30" s="90">
        <v>18</v>
      </c>
      <c r="E30" s="112"/>
      <c r="F30" s="112"/>
      <c r="G30" s="76">
        <f>'KR01.MELD'!E30+'KR02.MELD'!E30+'KR03.MELD'!E30+'KR04.MELD'!E30</f>
        <v>0</v>
      </c>
      <c r="H30" s="90">
        <v>18</v>
      </c>
      <c r="M30" s="5"/>
      <c r="N30" s="5"/>
      <c r="O30" s="187">
        <f t="shared" si="0"/>
      </c>
    </row>
    <row r="31" spans="1:15" ht="18" customHeight="1" thickBot="1" thickTop="1">
      <c r="A31" s="156" t="s">
        <v>27</v>
      </c>
      <c r="B31" s="88" t="s">
        <v>28</v>
      </c>
      <c r="C31" s="42" t="s">
        <v>158</v>
      </c>
      <c r="D31" s="90">
        <v>19</v>
      </c>
      <c r="E31" s="112"/>
      <c r="F31" s="112"/>
      <c r="G31" s="76">
        <f>'KR01.MELD'!E31+'KR02.MELD'!E31+'KR03.MELD'!E31+'KR04.MELD'!E31</f>
        <v>0</v>
      </c>
      <c r="H31" s="90">
        <v>19</v>
      </c>
      <c r="M31" s="5"/>
      <c r="N31" s="5"/>
      <c r="O31" s="187">
        <f t="shared" si="0"/>
      </c>
    </row>
    <row r="32" spans="1:15" ht="18" customHeight="1" thickBot="1" thickTop="1">
      <c r="A32" s="156" t="s">
        <v>29</v>
      </c>
      <c r="B32" s="88" t="s">
        <v>30</v>
      </c>
      <c r="C32" s="42" t="s">
        <v>159</v>
      </c>
      <c r="D32" s="90">
        <v>20</v>
      </c>
      <c r="E32" s="112"/>
      <c r="F32" s="112"/>
      <c r="G32" s="76">
        <f>'KR01.MELD'!E32+'KR02.MELD'!E32+'KR03.MELD'!E32+'KR04.MELD'!E32</f>
        <v>0</v>
      </c>
      <c r="H32" s="90">
        <v>20</v>
      </c>
      <c r="M32" s="5"/>
      <c r="N32" s="5"/>
      <c r="O32" s="187">
        <f t="shared" si="0"/>
      </c>
    </row>
    <row r="33" spans="1:15" ht="18" customHeight="1" thickBot="1" thickTop="1">
      <c r="A33" s="156" t="s">
        <v>31</v>
      </c>
      <c r="B33" s="88" t="s">
        <v>32</v>
      </c>
      <c r="C33" s="42" t="s">
        <v>160</v>
      </c>
      <c r="D33" s="90">
        <v>21</v>
      </c>
      <c r="E33" s="112"/>
      <c r="F33" s="112"/>
      <c r="G33" s="76">
        <f>'KR01.MELD'!E33+'KR02.MELD'!E33+'KR03.MELD'!E33+'KR04.MELD'!E33</f>
        <v>0</v>
      </c>
      <c r="H33" s="90">
        <v>21</v>
      </c>
      <c r="M33" s="5"/>
      <c r="N33" s="5"/>
      <c r="O33" s="187">
        <f t="shared" si="0"/>
      </c>
    </row>
    <row r="34" spans="1:15" ht="18" customHeight="1" thickBot="1" thickTop="1">
      <c r="A34" s="159"/>
      <c r="B34" s="41"/>
      <c r="C34" s="97" t="s">
        <v>161</v>
      </c>
      <c r="D34" s="90">
        <v>22</v>
      </c>
      <c r="E34" s="112"/>
      <c r="F34" s="112"/>
      <c r="G34" s="76">
        <f>'KR01.MELD'!E34+'KR02.MELD'!E34+'KR03.MELD'!E34+'KR04.MELD'!E34</f>
        <v>0</v>
      </c>
      <c r="H34" s="90">
        <v>22</v>
      </c>
      <c r="M34" s="5"/>
      <c r="N34" s="5"/>
      <c r="O34" s="187">
        <f t="shared" si="0"/>
      </c>
    </row>
    <row r="35" spans="1:15" ht="24" customHeight="1" thickBot="1" thickTop="1">
      <c r="A35" s="160"/>
      <c r="B35" s="145"/>
      <c r="C35" s="146" t="s">
        <v>162</v>
      </c>
      <c r="D35" s="92">
        <v>30</v>
      </c>
      <c r="E35" s="177"/>
      <c r="F35" s="177"/>
      <c r="G35" s="76">
        <f>'KR01.MELD'!E35+'KR02.MELD'!E35+'KR03.MELD'!E35+'KR04.MELD'!E35</f>
        <v>0</v>
      </c>
      <c r="H35" s="92">
        <v>30</v>
      </c>
      <c r="M35" s="5"/>
      <c r="N35" s="5"/>
      <c r="O35" s="187">
        <f t="shared" si="0"/>
      </c>
    </row>
    <row r="36" spans="1:15" ht="30.75" customHeight="1" thickTop="1">
      <c r="A36" s="156"/>
      <c r="B36" s="8"/>
      <c r="C36" s="93" t="s">
        <v>163</v>
      </c>
      <c r="D36" s="147"/>
      <c r="E36" s="95"/>
      <c r="F36" s="95"/>
      <c r="G36" s="95"/>
      <c r="H36" s="147"/>
      <c r="M36" s="5"/>
      <c r="N36" s="5"/>
      <c r="O36" s="188"/>
    </row>
    <row r="37" spans="1:15" ht="18" customHeight="1" thickBot="1">
      <c r="A37" s="156"/>
      <c r="B37" s="39"/>
      <c r="C37" s="83" t="s">
        <v>134</v>
      </c>
      <c r="D37" s="94">
        <v>31</v>
      </c>
      <c r="E37" s="112"/>
      <c r="F37" s="112"/>
      <c r="G37" s="76">
        <f>'KR01.MELD'!E37+'KR02.MELD'!E37+'KR03.MELD'!E37+'KR04.MELD'!E37</f>
        <v>0</v>
      </c>
      <c r="H37" s="90">
        <v>31</v>
      </c>
      <c r="J37" s="5"/>
      <c r="M37" s="5"/>
      <c r="N37" s="5"/>
      <c r="O37" s="187">
        <f aca="true" t="shared" si="1" ref="O37:O60">IF(MIN(E37:F37)&gt;=0,"","WARNING")</f>
      </c>
    </row>
    <row r="38" spans="1:15" ht="18" customHeight="1" thickBot="1" thickTop="1">
      <c r="A38" s="156" t="s">
        <v>3</v>
      </c>
      <c r="B38" s="87" t="s">
        <v>6</v>
      </c>
      <c r="C38" s="42" t="s">
        <v>135</v>
      </c>
      <c r="D38" s="90">
        <v>32</v>
      </c>
      <c r="E38" s="112"/>
      <c r="F38" s="112"/>
      <c r="G38" s="76">
        <f>'KR01.MELD'!E38+'KR02.MELD'!E38+'KR03.MELD'!E38+'KR04.MELD'!E38</f>
        <v>0</v>
      </c>
      <c r="H38" s="90">
        <v>32</v>
      </c>
      <c r="J38" s="5"/>
      <c r="M38" s="5"/>
      <c r="N38" s="5"/>
      <c r="O38" s="187">
        <f t="shared" si="1"/>
      </c>
    </row>
    <row r="39" spans="1:15" ht="18" customHeight="1" thickBot="1" thickTop="1">
      <c r="A39" s="156" t="s">
        <v>4</v>
      </c>
      <c r="B39" s="88" t="s">
        <v>7</v>
      </c>
      <c r="C39" s="42" t="s">
        <v>136</v>
      </c>
      <c r="D39" s="90">
        <v>33</v>
      </c>
      <c r="E39" s="112"/>
      <c r="F39" s="112"/>
      <c r="G39" s="76">
        <f>'KR01.MELD'!E39+'KR02.MELD'!E39+'KR03.MELD'!E39+'KR04.MELD'!E39</f>
        <v>0</v>
      </c>
      <c r="H39" s="90">
        <v>33</v>
      </c>
      <c r="M39" s="5"/>
      <c r="N39" s="5"/>
      <c r="O39" s="187">
        <f t="shared" si="1"/>
      </c>
    </row>
    <row r="40" spans="1:15" ht="18" customHeight="1" thickBot="1" thickTop="1">
      <c r="A40" s="156" t="s">
        <v>5</v>
      </c>
      <c r="B40" s="88" t="s">
        <v>8</v>
      </c>
      <c r="C40" s="89" t="s">
        <v>137</v>
      </c>
      <c r="D40" s="90">
        <v>34</v>
      </c>
      <c r="E40" s="112"/>
      <c r="F40" s="112"/>
      <c r="G40" s="76">
        <f>'KR01.MELD'!E40+'KR02.MELD'!E40+'KR03.MELD'!E40+'KR04.MELD'!E40</f>
        <v>0</v>
      </c>
      <c r="H40" s="90">
        <v>34</v>
      </c>
      <c r="M40" s="5"/>
      <c r="N40" s="5"/>
      <c r="O40" s="187">
        <f t="shared" si="1"/>
      </c>
    </row>
    <row r="41" spans="1:15" ht="30" customHeight="1" thickBot="1" thickTop="1">
      <c r="A41" s="158" t="s">
        <v>140</v>
      </c>
      <c r="B41" s="144" t="s">
        <v>139</v>
      </c>
      <c r="C41" s="143" t="s">
        <v>138</v>
      </c>
      <c r="D41" s="90">
        <v>35</v>
      </c>
      <c r="E41" s="112"/>
      <c r="F41" s="112"/>
      <c r="G41" s="76">
        <f>'KR01.MELD'!E41+'KR02.MELD'!E41+'KR03.MELD'!E41+'KR04.MELD'!E41</f>
        <v>0</v>
      </c>
      <c r="H41" s="90">
        <v>35</v>
      </c>
      <c r="M41" s="5"/>
      <c r="N41" s="5"/>
      <c r="O41" s="187">
        <f t="shared" si="1"/>
      </c>
    </row>
    <row r="42" spans="1:15" ht="30" customHeight="1" thickBot="1" thickTop="1">
      <c r="A42" s="158" t="s">
        <v>48</v>
      </c>
      <c r="B42" s="144" t="s">
        <v>47</v>
      </c>
      <c r="C42" s="143" t="s">
        <v>141</v>
      </c>
      <c r="D42" s="90">
        <v>36</v>
      </c>
      <c r="E42" s="112"/>
      <c r="F42" s="112"/>
      <c r="G42" s="76">
        <f>'KR01.MELD'!E42+'KR02.MELD'!E42+'KR03.MELD'!E42+'KR04.MELD'!E42</f>
        <v>0</v>
      </c>
      <c r="H42" s="90">
        <v>36</v>
      </c>
      <c r="M42" s="5"/>
      <c r="N42" s="5"/>
      <c r="O42" s="187">
        <f t="shared" si="1"/>
      </c>
    </row>
    <row r="43" spans="1:15" ht="18" customHeight="1" thickBot="1" thickTop="1">
      <c r="A43" s="156" t="s">
        <v>9</v>
      </c>
      <c r="B43" s="88" t="s">
        <v>10</v>
      </c>
      <c r="C43" s="42" t="s">
        <v>142</v>
      </c>
      <c r="D43" s="90">
        <v>37</v>
      </c>
      <c r="E43" s="112"/>
      <c r="F43" s="112"/>
      <c r="G43" s="76">
        <f>'KR01.MELD'!E43+'KR02.MELD'!E43+'KR03.MELD'!E43+'KR04.MELD'!E43</f>
        <v>0</v>
      </c>
      <c r="H43" s="90">
        <v>37</v>
      </c>
      <c r="M43" s="5"/>
      <c r="N43" s="5"/>
      <c r="O43" s="187">
        <f t="shared" si="1"/>
      </c>
    </row>
    <row r="44" spans="1:15" ht="18" customHeight="1" thickBot="1" thickTop="1">
      <c r="A44" s="156" t="s">
        <v>11</v>
      </c>
      <c r="B44" s="88" t="s">
        <v>12</v>
      </c>
      <c r="C44" s="42" t="s">
        <v>143</v>
      </c>
      <c r="D44" s="90">
        <v>38</v>
      </c>
      <c r="E44" s="112"/>
      <c r="F44" s="112"/>
      <c r="G44" s="76">
        <f>'KR01.MELD'!E44+'KR02.MELD'!E44+'KR03.MELD'!E44+'KR04.MELD'!E44</f>
        <v>0</v>
      </c>
      <c r="H44" s="90">
        <v>38</v>
      </c>
      <c r="M44" s="5"/>
      <c r="N44" s="5"/>
      <c r="O44" s="187">
        <f t="shared" si="1"/>
      </c>
    </row>
    <row r="45" spans="1:15" ht="18" customHeight="1" thickBot="1" thickTop="1">
      <c r="A45" s="156" t="s">
        <v>13</v>
      </c>
      <c r="B45" s="88" t="s">
        <v>33</v>
      </c>
      <c r="C45" s="42" t="s">
        <v>144</v>
      </c>
      <c r="D45" s="90">
        <v>39</v>
      </c>
      <c r="E45" s="112"/>
      <c r="F45" s="112"/>
      <c r="G45" s="76">
        <f>'KR01.MELD'!E45+'KR02.MELD'!E45+'KR03.MELD'!E45+'KR04.MELD'!E45</f>
        <v>0</v>
      </c>
      <c r="H45" s="90">
        <v>39</v>
      </c>
      <c r="M45" s="5"/>
      <c r="N45" s="5"/>
      <c r="O45" s="187">
        <f t="shared" si="1"/>
      </c>
    </row>
    <row r="46" spans="1:15" ht="18" customHeight="1" thickBot="1" thickTop="1">
      <c r="A46" s="156" t="s">
        <v>14</v>
      </c>
      <c r="B46" s="88" t="s">
        <v>15</v>
      </c>
      <c r="C46" s="42" t="s">
        <v>145</v>
      </c>
      <c r="D46" s="90">
        <v>40</v>
      </c>
      <c r="E46" s="112"/>
      <c r="F46" s="112"/>
      <c r="G46" s="76">
        <f>'KR01.MELD'!E46+'KR02.MELD'!E46+'KR03.MELD'!E46+'KR04.MELD'!E46</f>
        <v>0</v>
      </c>
      <c r="H46" s="90">
        <v>40</v>
      </c>
      <c r="M46" s="5"/>
      <c r="N46" s="5"/>
      <c r="O46" s="187">
        <f t="shared" si="1"/>
      </c>
    </row>
    <row r="47" spans="1:15" ht="18" customHeight="1" thickBot="1" thickTop="1">
      <c r="A47" s="156" t="s">
        <v>16</v>
      </c>
      <c r="B47" s="88" t="s">
        <v>17</v>
      </c>
      <c r="C47" s="42" t="s">
        <v>146</v>
      </c>
      <c r="D47" s="90">
        <v>41</v>
      </c>
      <c r="E47" s="112"/>
      <c r="F47" s="112"/>
      <c r="G47" s="76">
        <f>'KR01.MELD'!E47+'KR02.MELD'!E47+'KR03.MELD'!E47+'KR04.MELD'!E47</f>
        <v>0</v>
      </c>
      <c r="H47" s="90">
        <v>41</v>
      </c>
      <c r="M47" s="5"/>
      <c r="N47" s="5"/>
      <c r="O47" s="187">
        <f t="shared" si="1"/>
      </c>
    </row>
    <row r="48" spans="1:15" ht="18" customHeight="1" thickBot="1" thickTop="1">
      <c r="A48" s="156" t="s">
        <v>18</v>
      </c>
      <c r="B48" s="88" t="s">
        <v>35</v>
      </c>
      <c r="C48" s="42" t="s">
        <v>147</v>
      </c>
      <c r="D48" s="90">
        <v>42</v>
      </c>
      <c r="E48" s="112"/>
      <c r="F48" s="112"/>
      <c r="G48" s="76">
        <f>'KR01.MELD'!E48+'KR02.MELD'!E48+'KR03.MELD'!E48+'KR04.MELD'!E48</f>
        <v>0</v>
      </c>
      <c r="H48" s="90">
        <v>42</v>
      </c>
      <c r="M48" s="5"/>
      <c r="N48" s="5"/>
      <c r="O48" s="187">
        <f t="shared" si="1"/>
      </c>
    </row>
    <row r="49" spans="1:15" ht="18" customHeight="1" thickBot="1" thickTop="1">
      <c r="A49" s="156" t="s">
        <v>19</v>
      </c>
      <c r="B49" s="88" t="s">
        <v>20</v>
      </c>
      <c r="C49" s="91" t="s">
        <v>148</v>
      </c>
      <c r="D49" s="90">
        <v>43</v>
      </c>
      <c r="E49" s="112"/>
      <c r="F49" s="112"/>
      <c r="G49" s="76">
        <f>'KR01.MELD'!E49+'KR02.MELD'!E49+'KR03.MELD'!E49+'KR04.MELD'!E49</f>
        <v>0</v>
      </c>
      <c r="H49" s="90">
        <v>43</v>
      </c>
      <c r="M49" s="5"/>
      <c r="N49" s="5"/>
      <c r="O49" s="187">
        <f t="shared" si="1"/>
      </c>
    </row>
    <row r="50" spans="1:15" ht="18" customHeight="1" thickBot="1" thickTop="1">
      <c r="A50" s="156" t="s">
        <v>150</v>
      </c>
      <c r="B50" s="175" t="s">
        <v>151</v>
      </c>
      <c r="C50" s="113" t="s">
        <v>149</v>
      </c>
      <c r="D50" s="90">
        <v>44</v>
      </c>
      <c r="E50" s="112"/>
      <c r="F50" s="112"/>
      <c r="G50" s="76">
        <f>'KR01.MELD'!E50+'KR02.MELD'!E50+'KR03.MELD'!E50+'KR04.MELD'!E50</f>
        <v>0</v>
      </c>
      <c r="H50" s="90">
        <v>44</v>
      </c>
      <c r="M50" s="5"/>
      <c r="N50" s="5"/>
      <c r="O50" s="187">
        <f t="shared" si="1"/>
      </c>
    </row>
    <row r="51" spans="1:15" ht="18" customHeight="1" thickBot="1" thickTop="1">
      <c r="A51" s="156" t="s">
        <v>153</v>
      </c>
      <c r="B51" s="175" t="s">
        <v>154</v>
      </c>
      <c r="C51" s="143" t="s">
        <v>152</v>
      </c>
      <c r="D51" s="90">
        <v>45</v>
      </c>
      <c r="E51" s="112"/>
      <c r="F51" s="112"/>
      <c r="G51" s="76">
        <f>'KR01.MELD'!E51+'KR02.MELD'!E51+'KR03.MELD'!E51+'KR04.MELD'!E51</f>
        <v>0</v>
      </c>
      <c r="H51" s="90">
        <v>45</v>
      </c>
      <c r="M51" s="5"/>
      <c r="N51" s="5"/>
      <c r="O51" s="187">
        <f t="shared" si="1"/>
      </c>
    </row>
    <row r="52" spans="1:15" ht="18" customHeight="1" thickBot="1" thickTop="1">
      <c r="A52" s="156" t="s">
        <v>21</v>
      </c>
      <c r="B52" s="88" t="s">
        <v>22</v>
      </c>
      <c r="C52" s="42" t="s">
        <v>155</v>
      </c>
      <c r="D52" s="90">
        <v>46</v>
      </c>
      <c r="E52" s="112"/>
      <c r="F52" s="112"/>
      <c r="G52" s="76">
        <f>'KR01.MELD'!E52+'KR02.MELD'!E52+'KR03.MELD'!E52+'KR04.MELD'!E52</f>
        <v>0</v>
      </c>
      <c r="H52" s="90">
        <v>46</v>
      </c>
      <c r="M52" s="5"/>
      <c r="N52" s="5"/>
      <c r="O52" s="187">
        <f t="shared" si="1"/>
      </c>
    </row>
    <row r="53" spans="1:15" ht="18" customHeight="1" thickBot="1" thickTop="1">
      <c r="A53" s="156" t="s">
        <v>23</v>
      </c>
      <c r="B53" s="88" t="s">
        <v>24</v>
      </c>
      <c r="C53" s="42" t="s">
        <v>156</v>
      </c>
      <c r="D53" s="90">
        <v>47</v>
      </c>
      <c r="E53" s="112"/>
      <c r="F53" s="112"/>
      <c r="G53" s="76">
        <f>'KR01.MELD'!E53+'KR02.MELD'!E53+'KR03.MELD'!E53+'KR04.MELD'!E53</f>
        <v>0</v>
      </c>
      <c r="H53" s="90">
        <v>47</v>
      </c>
      <c r="M53" s="5"/>
      <c r="N53" s="5"/>
      <c r="O53" s="187">
        <f t="shared" si="1"/>
      </c>
    </row>
    <row r="54" spans="1:15" ht="18" customHeight="1" thickBot="1" thickTop="1">
      <c r="A54" s="156" t="s">
        <v>25</v>
      </c>
      <c r="B54" s="88" t="s">
        <v>26</v>
      </c>
      <c r="C54" s="42" t="s">
        <v>157</v>
      </c>
      <c r="D54" s="90">
        <v>48</v>
      </c>
      <c r="E54" s="112"/>
      <c r="F54" s="112"/>
      <c r="G54" s="76">
        <f>'KR01.MELD'!E54+'KR02.MELD'!E54+'KR03.MELD'!E54+'KR04.MELD'!E54</f>
        <v>0</v>
      </c>
      <c r="H54" s="90">
        <v>48</v>
      </c>
      <c r="M54" s="5"/>
      <c r="N54" s="5"/>
      <c r="O54" s="187">
        <f t="shared" si="1"/>
      </c>
    </row>
    <row r="55" spans="1:15" ht="18" customHeight="1" thickBot="1" thickTop="1">
      <c r="A55" s="156" t="s">
        <v>27</v>
      </c>
      <c r="B55" s="88" t="s">
        <v>28</v>
      </c>
      <c r="C55" s="42" t="s">
        <v>158</v>
      </c>
      <c r="D55" s="90">
        <v>49</v>
      </c>
      <c r="E55" s="112"/>
      <c r="F55" s="112"/>
      <c r="G55" s="76">
        <f>'KR01.MELD'!E55+'KR02.MELD'!E55+'KR03.MELD'!E55+'KR04.MELD'!E55</f>
        <v>0</v>
      </c>
      <c r="H55" s="90">
        <v>49</v>
      </c>
      <c r="M55" s="5"/>
      <c r="N55" s="5"/>
      <c r="O55" s="187">
        <f t="shared" si="1"/>
      </c>
    </row>
    <row r="56" spans="1:15" ht="18" customHeight="1" thickBot="1" thickTop="1">
      <c r="A56" s="156" t="s">
        <v>29</v>
      </c>
      <c r="B56" s="88" t="s">
        <v>30</v>
      </c>
      <c r="C56" s="42" t="s">
        <v>159</v>
      </c>
      <c r="D56" s="90">
        <v>50</v>
      </c>
      <c r="E56" s="112"/>
      <c r="F56" s="112"/>
      <c r="G56" s="76">
        <f>'KR01.MELD'!E56+'KR02.MELD'!E56+'KR03.MELD'!E56+'KR04.MELD'!E56</f>
        <v>0</v>
      </c>
      <c r="H56" s="90">
        <v>50</v>
      </c>
      <c r="M56" s="5"/>
      <c r="N56" s="5"/>
      <c r="O56" s="187">
        <f t="shared" si="1"/>
      </c>
    </row>
    <row r="57" spans="1:15" ht="18" customHeight="1" thickBot="1" thickTop="1">
      <c r="A57" s="156" t="s">
        <v>31</v>
      </c>
      <c r="B57" s="88" t="s">
        <v>32</v>
      </c>
      <c r="C57" s="42" t="s">
        <v>160</v>
      </c>
      <c r="D57" s="90">
        <v>51</v>
      </c>
      <c r="E57" s="112"/>
      <c r="F57" s="112"/>
      <c r="G57" s="76">
        <f>'KR01.MELD'!E57+'KR02.MELD'!E57+'KR03.MELD'!E57+'KR04.MELD'!E57</f>
        <v>0</v>
      </c>
      <c r="H57" s="90">
        <v>51</v>
      </c>
      <c r="M57" s="5"/>
      <c r="N57" s="5"/>
      <c r="O57" s="187">
        <f t="shared" si="1"/>
      </c>
    </row>
    <row r="58" spans="1:15" ht="18" customHeight="1" thickBot="1" thickTop="1">
      <c r="A58" s="159"/>
      <c r="B58" s="41"/>
      <c r="C58" s="97" t="s">
        <v>161</v>
      </c>
      <c r="D58" s="90">
        <v>52</v>
      </c>
      <c r="E58" s="112"/>
      <c r="F58" s="112"/>
      <c r="G58" s="76">
        <f>'KR01.MELD'!E58+'KR02.MELD'!E58+'KR03.MELD'!E58+'KR04.MELD'!E58</f>
        <v>0</v>
      </c>
      <c r="H58" s="90">
        <v>52</v>
      </c>
      <c r="M58" s="5"/>
      <c r="N58" s="5"/>
      <c r="O58" s="187">
        <f t="shared" si="1"/>
      </c>
    </row>
    <row r="59" spans="1:15" ht="21.75" customHeight="1" thickBot="1" thickTop="1">
      <c r="A59" s="159"/>
      <c r="B59" s="41"/>
      <c r="C59" s="33" t="s">
        <v>164</v>
      </c>
      <c r="D59" s="90">
        <v>60</v>
      </c>
      <c r="E59" s="177"/>
      <c r="F59" s="177"/>
      <c r="G59" s="76">
        <f>'KR01.MELD'!E59+'KR02.MELD'!E59+'KR03.MELD'!E59+'KR04.MELD'!E59</f>
        <v>0</v>
      </c>
      <c r="H59" s="90">
        <v>60</v>
      </c>
      <c r="M59" s="5"/>
      <c r="N59" s="5"/>
      <c r="O59" s="187">
        <f t="shared" si="1"/>
      </c>
    </row>
    <row r="60" spans="1:15" ht="29.25" customHeight="1" thickBot="1" thickTop="1">
      <c r="A60" s="162"/>
      <c r="B60" s="149"/>
      <c r="C60" s="150" t="s">
        <v>165</v>
      </c>
      <c r="D60" s="94">
        <v>70</v>
      </c>
      <c r="E60" s="76">
        <f>SUM(E35,E59)</f>
        <v>0</v>
      </c>
      <c r="F60" s="76">
        <f>SUM(F35,F59)</f>
        <v>0</v>
      </c>
      <c r="G60" s="76">
        <f>'KR01.MELD'!E60+'KR02.MELD'!E60+'KR03.MELD'!E60+'KR04.MELD'!E60</f>
        <v>0</v>
      </c>
      <c r="H60" s="94">
        <v>70</v>
      </c>
      <c r="M60" s="5"/>
      <c r="N60" s="5"/>
      <c r="O60" s="189">
        <f t="shared" si="1"/>
      </c>
    </row>
    <row r="61" spans="1:8" ht="6" customHeight="1" thickTop="1">
      <c r="A61" s="7"/>
      <c r="B61" s="7"/>
      <c r="C61" s="7"/>
      <c r="D61" s="34"/>
      <c r="E61" s="7"/>
      <c r="F61" s="151"/>
      <c r="G61" s="151"/>
      <c r="H61" s="7"/>
    </row>
    <row r="62" spans="1:8" ht="15.75" customHeight="1">
      <c r="A62" s="3" t="str">
        <f>"Version: "&amp;C93</f>
        <v>Version: 1.00.F1</v>
      </c>
      <c r="D62" s="19"/>
      <c r="E62" s="15"/>
      <c r="F62" s="17"/>
      <c r="H62" s="155" t="s">
        <v>34</v>
      </c>
    </row>
    <row r="64" spans="4:5" ht="12.75">
      <c r="D64" s="25"/>
      <c r="E64" s="26"/>
    </row>
    <row r="65" spans="3:6" ht="12.75">
      <c r="C65" s="3" t="s">
        <v>214</v>
      </c>
      <c r="E65" s="30"/>
      <c r="F65" s="30"/>
    </row>
    <row r="66" spans="3:6" ht="12.75">
      <c r="C66" s="179" t="s">
        <v>213</v>
      </c>
      <c r="D66" s="180">
        <v>30</v>
      </c>
      <c r="E66" s="185">
        <f>IF(SUM(E13:E34)=E35,"","WARNING")</f>
      </c>
      <c r="F66" s="185">
        <f>IF(SUM(F13:F34)=F35,"","WARNING")</f>
      </c>
    </row>
    <row r="67" spans="3:6" ht="12.75">
      <c r="C67" s="181" t="s">
        <v>164</v>
      </c>
      <c r="D67" s="180">
        <v>60</v>
      </c>
      <c r="E67" s="185">
        <f>IF(AND(SUM(E37:E58)=0,E59&gt;=0),"",IF(SUM(E37:E58)=E59,"","WARNING"))</f>
      </c>
      <c r="F67" s="185">
        <f>IF(AND(SUM(F37:F58)=0,F59&gt;=0),"",IF(SUM(F37:F58)=F59,"","WARNING"))</f>
      </c>
    </row>
    <row r="68" ht="12.75">
      <c r="F68" s="30"/>
    </row>
    <row r="69" ht="12.75">
      <c r="F69" s="30"/>
    </row>
    <row r="70" ht="12.75">
      <c r="F70" s="30"/>
    </row>
    <row r="71" ht="12.75">
      <c r="F71" s="30"/>
    </row>
    <row r="72" ht="12.75">
      <c r="F72" s="30"/>
    </row>
    <row r="73" ht="12.75">
      <c r="F73" s="30"/>
    </row>
    <row r="74" ht="12.75">
      <c r="F74" s="30"/>
    </row>
    <row r="75" spans="3:6" ht="12.75">
      <c r="C75" s="30"/>
      <c r="F75" s="30"/>
    </row>
    <row r="76" ht="12.75">
      <c r="F76" s="30"/>
    </row>
    <row r="77" spans="3:6" ht="12.75">
      <c r="C77" s="30"/>
      <c r="F77" s="30"/>
    </row>
    <row r="78" spans="5:6" ht="12.75">
      <c r="E78" s="30"/>
      <c r="F78" s="30"/>
    </row>
    <row r="79" spans="5:6" ht="12.75">
      <c r="E79" s="30"/>
      <c r="F79" s="30"/>
    </row>
    <row r="80" spans="5:6" ht="12.75">
      <c r="E80" s="30"/>
      <c r="F80" s="30"/>
    </row>
    <row r="81" spans="5:6" ht="12.75">
      <c r="E81" s="30"/>
      <c r="F81" s="30"/>
    </row>
    <row r="82" spans="5:6" ht="12.75">
      <c r="E82" s="30"/>
      <c r="F82" s="30"/>
    </row>
    <row r="83" spans="5:6" ht="12.75">
      <c r="E83" s="30"/>
      <c r="F83" s="30"/>
    </row>
    <row r="84" spans="5:6" ht="12.75">
      <c r="E84" s="30"/>
      <c r="F84" s="30"/>
    </row>
    <row r="85" spans="5:6" ht="12.75">
      <c r="E85" s="30"/>
      <c r="F85" s="30"/>
    </row>
    <row r="86" spans="5:6" ht="12.75">
      <c r="E86" s="30"/>
      <c r="F86" s="30"/>
    </row>
    <row r="87" spans="5:6" ht="12.75">
      <c r="E87" s="30"/>
      <c r="F87" s="30"/>
    </row>
    <row r="88" spans="5:6" ht="12.75">
      <c r="E88" s="30"/>
      <c r="F88" s="30"/>
    </row>
    <row r="89" spans="5:6" ht="12.75">
      <c r="E89" s="30"/>
      <c r="F89" s="30"/>
    </row>
    <row r="90" spans="1:6" ht="12.75">
      <c r="A90" s="126"/>
      <c r="B90" s="2" t="s">
        <v>2</v>
      </c>
      <c r="C90" s="163" t="str">
        <f>M2</f>
        <v>XXXXXX</v>
      </c>
      <c r="E90" s="30"/>
      <c r="F90" s="30"/>
    </row>
    <row r="91" spans="1:6" ht="12.75">
      <c r="A91" s="24"/>
      <c r="B91" s="5"/>
      <c r="C91" s="21" t="str">
        <f>M1</f>
        <v>KR04</v>
      </c>
      <c r="E91" s="30"/>
      <c r="F91" s="30"/>
    </row>
    <row r="92" spans="1:6" ht="12.75">
      <c r="A92" s="24"/>
      <c r="B92" s="5"/>
      <c r="C92" s="21">
        <f>M3</f>
        <v>40724</v>
      </c>
      <c r="E92" s="30"/>
      <c r="F92" s="30"/>
    </row>
    <row r="93" spans="1:6" ht="12.75">
      <c r="A93" s="24"/>
      <c r="B93" s="5"/>
      <c r="C93" s="22" t="s">
        <v>216</v>
      </c>
      <c r="E93" s="30"/>
      <c r="F93" s="30"/>
    </row>
    <row r="94" spans="1:6" ht="12.75">
      <c r="A94" s="24"/>
      <c r="B94" s="5"/>
      <c r="C94" s="6" t="str">
        <f>E11</f>
        <v>col. 01</v>
      </c>
      <c r="E94" s="30"/>
      <c r="F94" s="30"/>
    </row>
    <row r="95" spans="1:6" ht="12.75">
      <c r="A95" s="24"/>
      <c r="B95" s="5"/>
      <c r="C95" s="182"/>
      <c r="E95" s="30"/>
      <c r="F95" s="30"/>
    </row>
    <row r="96" spans="1:6" ht="12.75">
      <c r="A96" s="4"/>
      <c r="B96" s="5"/>
      <c r="C96" s="6"/>
      <c r="E96" s="30"/>
      <c r="F96" s="30"/>
    </row>
    <row r="97" spans="1:6" ht="12.75">
      <c r="A97" s="183"/>
      <c r="B97" s="7"/>
      <c r="C97" s="184">
        <f>COUNTIF(O13:O60,"WARNING")+COUNTIF(E66:F67,"WARNING")</f>
        <v>0</v>
      </c>
      <c r="E97" s="30"/>
      <c r="F97" s="30"/>
    </row>
    <row r="98" spans="5:6" ht="12.75">
      <c r="E98" s="30"/>
      <c r="F98" s="30"/>
    </row>
    <row r="99" spans="5:6" ht="12.75">
      <c r="E99" s="30"/>
      <c r="F99" s="30"/>
    </row>
    <row r="100" spans="5:6" ht="12.75">
      <c r="E100" s="30"/>
      <c r="F100" s="30"/>
    </row>
    <row r="101" spans="5:6" ht="12.75">
      <c r="E101" s="30"/>
      <c r="F101" s="30"/>
    </row>
    <row r="102" spans="5:6" ht="12.75">
      <c r="E102" s="30"/>
      <c r="F102" s="30"/>
    </row>
    <row r="103" spans="5:6" ht="12.75">
      <c r="E103" s="30"/>
      <c r="F103" s="30"/>
    </row>
    <row r="104" spans="5:6" ht="12.75">
      <c r="E104" s="30"/>
      <c r="F104" s="30"/>
    </row>
    <row r="105" spans="5:6" ht="12.75">
      <c r="E105" s="30"/>
      <c r="F105" s="30"/>
    </row>
    <row r="106" spans="5:6" ht="12.75">
      <c r="E106" s="30"/>
      <c r="F106" s="30"/>
    </row>
    <row r="107" spans="5:6" ht="12.75">
      <c r="E107" s="30"/>
      <c r="F107" s="30"/>
    </row>
    <row r="108" spans="5:6" ht="12.75">
      <c r="E108" s="30"/>
      <c r="F108" s="30"/>
    </row>
    <row r="109" spans="5:6" ht="12.75">
      <c r="E109" s="30"/>
      <c r="F109" s="30"/>
    </row>
    <row r="110" spans="5:6" ht="12.75">
      <c r="E110" s="30"/>
      <c r="F110" s="30"/>
    </row>
    <row r="111" spans="5:6" ht="12.75">
      <c r="E111" s="30"/>
      <c r="F111" s="30"/>
    </row>
    <row r="112" spans="5:6" ht="12.75">
      <c r="E112" s="30"/>
      <c r="F112" s="30"/>
    </row>
    <row r="113" spans="5:6" ht="12.75">
      <c r="E113" s="30"/>
      <c r="F113" s="30"/>
    </row>
    <row r="114" spans="5:6" ht="12.75">
      <c r="E114" s="30"/>
      <c r="F114" s="30"/>
    </row>
    <row r="115" spans="5:6" ht="12.75">
      <c r="E115" s="30"/>
      <c r="F115" s="30"/>
    </row>
    <row r="116" spans="5:6" ht="12.75">
      <c r="E116" s="30"/>
      <c r="F116" s="30"/>
    </row>
    <row r="117" spans="5:6" ht="12.75">
      <c r="E117" s="30"/>
      <c r="F117" s="30"/>
    </row>
    <row r="118" spans="5:6" ht="12.75">
      <c r="E118" s="30"/>
      <c r="F118" s="30"/>
    </row>
    <row r="119" spans="5:6" ht="12.75">
      <c r="E119" s="30"/>
      <c r="F119" s="30"/>
    </row>
    <row r="120" spans="5:6" ht="12.75">
      <c r="E120" s="30"/>
      <c r="F120" s="30"/>
    </row>
    <row r="121" spans="5:6" ht="12.75">
      <c r="E121" s="30"/>
      <c r="F121" s="30"/>
    </row>
    <row r="122" spans="5:6" ht="12.75">
      <c r="E122" s="30"/>
      <c r="F122" s="30"/>
    </row>
    <row r="123" spans="5:6" ht="12.75">
      <c r="E123" s="30"/>
      <c r="F123" s="30"/>
    </row>
    <row r="124" spans="5:6" ht="12.75">
      <c r="E124" s="30"/>
      <c r="F124" s="30"/>
    </row>
    <row r="125" spans="5:6" ht="12.75">
      <c r="E125" s="30"/>
      <c r="F125" s="30"/>
    </row>
    <row r="126" spans="5:6" ht="12.75">
      <c r="E126" s="30"/>
      <c r="F126" s="30"/>
    </row>
    <row r="127" spans="5:6" ht="12.75">
      <c r="E127" s="30"/>
      <c r="F127" s="30"/>
    </row>
    <row r="128" spans="5:6" ht="12.75">
      <c r="E128" s="30"/>
      <c r="F128" s="30"/>
    </row>
  </sheetData>
  <sheetProtection sheet="1" objects="1"/>
  <mergeCells count="3">
    <mergeCell ref="E7:F7"/>
    <mergeCell ref="E8:F8"/>
    <mergeCell ref="E9:F9"/>
  </mergeCells>
  <printOptions/>
  <pageMargins left="0.5905511811023623" right="0.3937007874015748" top="0.5905511811023623" bottom="0.5905511811023623" header="0.31496062992125984" footer="0.31496062992125984"/>
  <pageSetup fitToWidth="3" orientation="landscape" pageOrder="overThenDown" paperSize="9" scale="55" r:id="rId2"/>
  <headerFooter alignWithMargins="0">
    <oddFooter>&amp;L&amp;BSNB Vertraulich&amp;B&amp;C&amp;D&amp;RSeite &amp;P</oddFooter>
  </headerFooter>
  <rowBreaks count="1" manualBreakCount="1">
    <brk id="35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SNB 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Enquête sur la qualité des crédits</dc:title>
  <dc:subject>documents d’enquêtes</dc:subject>
  <dc:creator>SNB BNS</dc:creator>
  <cp:keywords>SNB, BNS, statistiques, enquêtes, documents d‘enquêtes</cp:keywords>
  <dc:description/>
  <cp:lastModifiedBy>Herzog Monika</cp:lastModifiedBy>
  <dcterms:modified xsi:type="dcterms:W3CDTF">2020-02-19T14:38:36Z</dcterms:modified>
  <cp:category>documents d’enquêtes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5118300.00000000</vt:lpwstr>
  </property>
  <property fmtid="{D5CDD505-2E9C-101B-9397-08002B2CF9AE}" pid="3" name="Sortierung">
    <vt:lpwstr>4.00000000000000</vt:lpwstr>
  </property>
  <property fmtid="{D5CDD505-2E9C-101B-9397-08002B2CF9AE}" pid="4" name="Kürzel">
    <vt:lpwstr>KR01KR04</vt:lpwstr>
  </property>
  <property fmtid="{D5CDD505-2E9C-101B-9397-08002B2CF9AE}" pid="5" name="Beschreibung">
    <vt:lpwstr>Release</vt:lpwstr>
  </property>
  <property fmtid="{D5CDD505-2E9C-101B-9397-08002B2CF9AE}" pid="6" name="Titel">
    <vt:lpwstr>Enquête sur la qualité des crédits</vt:lpwstr>
  </property>
  <property fmtid="{D5CDD505-2E9C-101B-9397-08002B2CF9AE}" pid="7" name="Beschreibung1">
    <vt:lpwstr>forms</vt:lpwstr>
  </property>
  <property fmtid="{D5CDD505-2E9C-101B-9397-08002B2CF9AE}" pid="8" name="Sprache">
    <vt:lpwstr>fr</vt:lpwstr>
  </property>
  <property fmtid="{D5CDD505-2E9C-101B-9397-08002B2CF9AE}" pid="9" name="Beschreibung0">
    <vt:lpwstr>Enquête sur la qualité des crédits, (-&amp;gt;Excel)</vt:lpwstr>
  </property>
  <property fmtid="{D5CDD505-2E9C-101B-9397-08002B2CF9AE}" pid="10" name="Version0">
    <vt:lpwstr/>
  </property>
  <property fmtid="{D5CDD505-2E9C-101B-9397-08002B2CF9AE}" pid="11" name="ContentType">
    <vt:lpwstr>Document</vt:lpwstr>
  </property>
  <property fmtid="{D5CDD505-2E9C-101B-9397-08002B2CF9AE}" pid="12" name="In Arbeit">
    <vt:lpwstr>in Arbeit</vt:lpwstr>
  </property>
  <property fmtid="{D5CDD505-2E9C-101B-9397-08002B2CF9AE}" pid="13" name="zuArchivieren">
    <vt:lpwstr>no</vt:lpwstr>
  </property>
  <property fmtid="{D5CDD505-2E9C-101B-9397-08002B2CF9AE}" pid="14" name="ZIP Anzeige">
    <vt:lpwstr>0</vt:lpwstr>
  </property>
  <property fmtid="{D5CDD505-2E9C-101B-9397-08002B2CF9AE}" pid="15" name="PublikationBis">
    <vt:lpwstr/>
  </property>
  <property fmtid="{D5CDD505-2E9C-101B-9397-08002B2CF9AE}" pid="16" name="PublikationVon">
    <vt:lpwstr/>
  </property>
  <property fmtid="{D5CDD505-2E9C-101B-9397-08002B2CF9AE}" pid="17" name="GültigkeitsdatumBis">
    <vt:lpwstr/>
  </property>
</Properties>
</file>